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2_Rekonstrukce toalet Mánesova - ÚZEI/4_Vysvětlení zadávací dokumentace/Vysvětlení včetně příloh/Příloha č. 2 - Soupis prací/"/>
    </mc:Choice>
  </mc:AlternateContent>
  <xr:revisionPtr revIDLastSave="81" documentId="6_{BEAC0E36-3818-42CA-A42A-F68C7FE63BFB}" xr6:coauthVersionLast="47" xr6:coauthVersionMax="47" xr10:uidLastSave="{BB6DA821-2E10-4CFA-996D-17A3604B82C5}"/>
  <bookViews>
    <workbookView xWindow="16160" yWindow="2760" windowWidth="19560" windowHeight="14990" activeTab="1" xr2:uid="{00000000-000D-0000-FFFF-FFFF00000000}"/>
  </bookViews>
  <sheets>
    <sheet name="Rekapitulace stavby" sheetId="1" r:id="rId1"/>
    <sheet name="z025042024 - Mánesova 145..." sheetId="2" r:id="rId2"/>
  </sheets>
  <definedNames>
    <definedName name="_xlnm._FilterDatabase" localSheetId="1" hidden="1">'z025042024 - Mánesova 145...'!$C$150:$K$588</definedName>
    <definedName name="_xlnm.Print_Titles" localSheetId="0">'Rekapitulace stavby'!$92:$92</definedName>
    <definedName name="_xlnm.Print_Titles" localSheetId="1">'z025042024 - Mánesova 145...'!$150:$150</definedName>
    <definedName name="_xlnm.Print_Area" localSheetId="0">'Rekapitulace stavby'!$D$4:$AO$76,'Rekapitulace stavby'!$C$82:$AQ$96</definedName>
    <definedName name="_xlnm.Print_Area" localSheetId="1">'z025042024 - Mánesova 145...'!$C$4:$J$76,'z025042024 - Mánesova 145...'!$C$82:$J$134,'z025042024 - Mánesova 145...'!$C$140:$J$588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6" i="2" l="1"/>
  <c r="J35" i="2" l="1"/>
  <c r="J34" i="2"/>
  <c r="AY95" i="1" s="1"/>
  <c r="BI588" i="2"/>
  <c r="BH588" i="2"/>
  <c r="BG588" i="2"/>
  <c r="BF588" i="2"/>
  <c r="T588" i="2"/>
  <c r="T587" i="2" s="1"/>
  <c r="R588" i="2"/>
  <c r="R587" i="2" s="1"/>
  <c r="P588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T581" i="2" s="1"/>
  <c r="R582" i="2"/>
  <c r="R581" i="2"/>
  <c r="P582" i="2"/>
  <c r="P581" i="2"/>
  <c r="BI580" i="2"/>
  <c r="BH580" i="2"/>
  <c r="BG580" i="2"/>
  <c r="BF580" i="2"/>
  <c r="T580" i="2"/>
  <c r="T579" i="2"/>
  <c r="R580" i="2"/>
  <c r="R579" i="2" s="1"/>
  <c r="P580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 s="1"/>
  <c r="P448" i="2"/>
  <c r="P447" i="2" s="1"/>
  <c r="BI446" i="2"/>
  <c r="BH446" i="2"/>
  <c r="BG446" i="2"/>
  <c r="BF446" i="2"/>
  <c r="T446" i="2"/>
  <c r="T445" i="2"/>
  <c r="R446" i="2"/>
  <c r="R445" i="2" s="1"/>
  <c r="P446" i="2"/>
  <c r="P445" i="2" s="1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T163" i="2" s="1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90" i="2" s="1"/>
  <c r="J15" i="2"/>
  <c r="J13" i="2"/>
  <c r="E13" i="2"/>
  <c r="F147" i="2" s="1"/>
  <c r="J12" i="2"/>
  <c r="J10" i="2"/>
  <c r="J145" i="2" s="1"/>
  <c r="L90" i="1"/>
  <c r="AM90" i="1"/>
  <c r="AM89" i="1"/>
  <c r="L89" i="1"/>
  <c r="AM87" i="1"/>
  <c r="L87" i="1"/>
  <c r="L85" i="1"/>
  <c r="L84" i="1"/>
  <c r="J571" i="2"/>
  <c r="BK570" i="2"/>
  <c r="J564" i="2"/>
  <c r="BK563" i="2"/>
  <c r="BK557" i="2"/>
  <c r="J554" i="2"/>
  <c r="J543" i="2"/>
  <c r="J542" i="2"/>
  <c r="J528" i="2"/>
  <c r="BK514" i="2"/>
  <c r="BK512" i="2"/>
  <c r="J505" i="2"/>
  <c r="J504" i="2"/>
  <c r="J502" i="2"/>
  <c r="BK497" i="2"/>
  <c r="J496" i="2"/>
  <c r="BK495" i="2"/>
  <c r="J493" i="2"/>
  <c r="J492" i="2"/>
  <c r="BK488" i="2"/>
  <c r="J488" i="2"/>
  <c r="BK487" i="2"/>
  <c r="BK485" i="2"/>
  <c r="BK484" i="2"/>
  <c r="BK483" i="2"/>
  <c r="BK480" i="2"/>
  <c r="J469" i="2"/>
  <c r="J464" i="2"/>
  <c r="BK462" i="2"/>
  <c r="BK459" i="2"/>
  <c r="J444" i="2"/>
  <c r="J443" i="2"/>
  <c r="J442" i="2"/>
  <c r="BK441" i="2"/>
  <c r="J440" i="2"/>
  <c r="J438" i="2"/>
  <c r="J437" i="2"/>
  <c r="J432" i="2"/>
  <c r="J430" i="2"/>
  <c r="BK427" i="2"/>
  <c r="BK425" i="2"/>
  <c r="J418" i="2"/>
  <c r="BK414" i="2"/>
  <c r="J397" i="2"/>
  <c r="BK392" i="2"/>
  <c r="BK389" i="2"/>
  <c r="BK387" i="2"/>
  <c r="BK382" i="2"/>
  <c r="J377" i="2"/>
  <c r="J372" i="2"/>
  <c r="BK369" i="2"/>
  <c r="J366" i="2"/>
  <c r="BK363" i="2"/>
  <c r="J358" i="2"/>
  <c r="BK356" i="2"/>
  <c r="BK311" i="2"/>
  <c r="BK307" i="2"/>
  <c r="BK305" i="2"/>
  <c r="J299" i="2"/>
  <c r="J290" i="2"/>
  <c r="BK282" i="2"/>
  <c r="BK236" i="2"/>
  <c r="J230" i="2"/>
  <c r="J227" i="2"/>
  <c r="J225" i="2"/>
  <c r="BK220" i="2"/>
  <c r="J214" i="2"/>
  <c r="BK210" i="2"/>
  <c r="BK208" i="2"/>
  <c r="BK191" i="2"/>
  <c r="J190" i="2"/>
  <c r="BK187" i="2"/>
  <c r="BK166" i="2"/>
  <c r="J165" i="2"/>
  <c r="BK158" i="2"/>
  <c r="J580" i="2"/>
  <c r="BK575" i="2"/>
  <c r="BK574" i="2"/>
  <c r="J573" i="2"/>
  <c r="BK571" i="2"/>
  <c r="BK569" i="2"/>
  <c r="J565" i="2"/>
  <c r="BK564" i="2"/>
  <c r="J563" i="2"/>
  <c r="BK561" i="2"/>
  <c r="J558" i="2"/>
  <c r="BK556" i="2"/>
  <c r="BK555" i="2"/>
  <c r="BK553" i="2"/>
  <c r="J551" i="2"/>
  <c r="BK548" i="2"/>
  <c r="J545" i="2"/>
  <c r="BK543" i="2"/>
  <c r="BK538" i="2"/>
  <c r="J534" i="2"/>
  <c r="J533" i="2"/>
  <c r="BK528" i="2"/>
  <c r="BK526" i="2"/>
  <c r="BK524" i="2"/>
  <c r="BK522" i="2"/>
  <c r="J519" i="2"/>
  <c r="J516" i="2"/>
  <c r="J512" i="2"/>
  <c r="J500" i="2"/>
  <c r="J494" i="2"/>
  <c r="J446" i="2"/>
  <c r="BK443" i="2"/>
  <c r="J439" i="2"/>
  <c r="BK436" i="2"/>
  <c r="J435" i="2"/>
  <c r="J428" i="2"/>
  <c r="J425" i="2"/>
  <c r="BK423" i="2"/>
  <c r="BK422" i="2"/>
  <c r="J419" i="2"/>
  <c r="BK416" i="2"/>
  <c r="BK415" i="2"/>
  <c r="J413" i="2"/>
  <c r="J411" i="2"/>
  <c r="BK410" i="2"/>
  <c r="J409" i="2"/>
  <c r="BK402" i="2"/>
  <c r="BK400" i="2"/>
  <c r="J394" i="2"/>
  <c r="J391" i="2"/>
  <c r="BK390" i="2"/>
  <c r="J388" i="2"/>
  <c r="J386" i="2"/>
  <c r="J383" i="2"/>
  <c r="BK381" i="2"/>
  <c r="BK372" i="2"/>
  <c r="BK355" i="2"/>
  <c r="J349" i="2"/>
  <c r="BK341" i="2"/>
  <c r="J339" i="2"/>
  <c r="J338" i="2"/>
  <c r="J335" i="2"/>
  <c r="BK326" i="2"/>
  <c r="J324" i="2"/>
  <c r="BK317" i="2"/>
  <c r="BK263" i="2"/>
  <c r="BK248" i="2"/>
  <c r="BK225" i="2"/>
  <c r="J218" i="2"/>
  <c r="J204" i="2"/>
  <c r="BK198" i="2"/>
  <c r="J175" i="2"/>
  <c r="J168" i="2"/>
  <c r="BK165" i="2"/>
  <c r="J164" i="2"/>
  <c r="J158" i="2"/>
  <c r="J157" i="2"/>
  <c r="BK156" i="2"/>
  <c r="BK588" i="2"/>
  <c r="J588" i="2"/>
  <c r="BK586" i="2"/>
  <c r="J586" i="2"/>
  <c r="BK585" i="2"/>
  <c r="J585" i="2"/>
  <c r="BK584" i="2"/>
  <c r="BK582" i="2"/>
  <c r="J582" i="2"/>
  <c r="BK580" i="2"/>
  <c r="J577" i="2"/>
  <c r="J576" i="2"/>
  <c r="BK573" i="2"/>
  <c r="J570" i="2"/>
  <c r="J569" i="2"/>
  <c r="J568" i="2"/>
  <c r="BK567" i="2"/>
  <c r="J561" i="2"/>
  <c r="BK560" i="2"/>
  <c r="BK554" i="2"/>
  <c r="BK551" i="2"/>
  <c r="J541" i="2"/>
  <c r="J539" i="2"/>
  <c r="J538" i="2"/>
  <c r="BK532" i="2"/>
  <c r="J530" i="2"/>
  <c r="J524" i="2"/>
  <c r="BK516" i="2"/>
  <c r="BK515" i="2"/>
  <c r="J509" i="2"/>
  <c r="J506" i="2"/>
  <c r="BK505" i="2"/>
  <c r="J498" i="2"/>
  <c r="BK492" i="2"/>
  <c r="BK490" i="2"/>
  <c r="BK431" i="2"/>
  <c r="J426" i="2"/>
  <c r="J424" i="2"/>
  <c r="BK418" i="2"/>
  <c r="J417" i="2"/>
  <c r="J416" i="2"/>
  <c r="J414" i="2"/>
  <c r="BK376" i="2"/>
  <c r="BK374" i="2"/>
  <c r="J370" i="2"/>
  <c r="J365" i="2"/>
  <c r="J363" i="2"/>
  <c r="J362" i="2"/>
  <c r="J359" i="2"/>
  <c r="J342" i="2"/>
  <c r="BK328" i="2"/>
  <c r="BK327" i="2"/>
  <c r="BK313" i="2"/>
  <c r="J310" i="2"/>
  <c r="BK303" i="2"/>
  <c r="BK301" i="2"/>
  <c r="J298" i="2"/>
  <c r="J297" i="2"/>
  <c r="J292" i="2"/>
  <c r="J289" i="2"/>
  <c r="J285" i="2"/>
  <c r="J280" i="2"/>
  <c r="BK275" i="2"/>
  <c r="J273" i="2"/>
  <c r="BK272" i="2"/>
  <c r="J258" i="2"/>
  <c r="J257" i="2"/>
  <c r="BK255" i="2"/>
  <c r="BK246" i="2"/>
  <c r="BK242" i="2"/>
  <c r="BK240" i="2"/>
  <c r="BK238" i="2"/>
  <c r="BK237" i="2"/>
  <c r="J235" i="2"/>
  <c r="BK234" i="2"/>
  <c r="J232" i="2"/>
  <c r="BK228" i="2"/>
  <c r="BK214" i="2"/>
  <c r="BK206" i="2"/>
  <c r="J198" i="2"/>
  <c r="BK195" i="2"/>
  <c r="J189" i="2"/>
  <c r="BK177" i="2"/>
  <c r="BK173" i="2"/>
  <c r="BK157" i="2"/>
  <c r="J156" i="2"/>
  <c r="J155" i="2"/>
  <c r="J154" i="2"/>
  <c r="BK577" i="2"/>
  <c r="BK576" i="2"/>
  <c r="J575" i="2"/>
  <c r="J574" i="2"/>
  <c r="BK568" i="2"/>
  <c r="BK565" i="2"/>
  <c r="J562" i="2"/>
  <c r="J557" i="2"/>
  <c r="J556" i="2"/>
  <c r="J553" i="2"/>
  <c r="J552" i="2"/>
  <c r="J550" i="2"/>
  <c r="BK545" i="2"/>
  <c r="J544" i="2"/>
  <c r="BK541" i="2"/>
  <c r="J526" i="2"/>
  <c r="J522" i="2"/>
  <c r="BK519" i="2"/>
  <c r="J518" i="2"/>
  <c r="J515" i="2"/>
  <c r="BK494" i="2"/>
  <c r="J484" i="2"/>
  <c r="J483" i="2"/>
  <c r="J481" i="2"/>
  <c r="J478" i="2"/>
  <c r="BK470" i="2"/>
  <c r="BK469" i="2"/>
  <c r="BK468" i="2"/>
  <c r="BK467" i="2"/>
  <c r="J465" i="2"/>
  <c r="J460" i="2"/>
  <c r="J459" i="2"/>
  <c r="J458" i="2"/>
  <c r="BK456" i="2"/>
  <c r="BK454" i="2"/>
  <c r="BK453" i="2"/>
  <c r="BK446" i="2"/>
  <c r="J390" i="2"/>
  <c r="BK384" i="2"/>
  <c r="J567" i="2"/>
  <c r="BK562" i="2"/>
  <c r="J560" i="2"/>
  <c r="J555" i="2"/>
  <c r="BK550" i="2"/>
  <c r="J548" i="2"/>
  <c r="BK547" i="2"/>
  <c r="J547" i="2"/>
  <c r="J546" i="2"/>
  <c r="BK537" i="2"/>
  <c r="BK534" i="2"/>
  <c r="BK530" i="2"/>
  <c r="J521" i="2"/>
  <c r="BK518" i="2"/>
  <c r="BK511" i="2"/>
  <c r="J510" i="2"/>
  <c r="J508" i="2"/>
  <c r="BK502" i="2"/>
  <c r="J501" i="2"/>
  <c r="BK498" i="2"/>
  <c r="J495" i="2"/>
  <c r="J489" i="2"/>
  <c r="BK482" i="2"/>
  <c r="J477" i="2"/>
  <c r="BK475" i="2"/>
  <c r="J471" i="2"/>
  <c r="J470" i="2"/>
  <c r="BK465" i="2"/>
  <c r="BK464" i="2"/>
  <c r="BK461" i="2"/>
  <c r="BK460" i="2"/>
  <c r="BK457" i="2"/>
  <c r="J456" i="2"/>
  <c r="J454" i="2"/>
  <c r="J453" i="2"/>
  <c r="BK444" i="2"/>
  <c r="J441" i="2"/>
  <c r="BK439" i="2"/>
  <c r="BK435" i="2"/>
  <c r="BK432" i="2"/>
  <c r="J427" i="2"/>
  <c r="BK419" i="2"/>
  <c r="J415" i="2"/>
  <c r="BK411" i="2"/>
  <c r="BK404" i="2"/>
  <c r="J402" i="2"/>
  <c r="J400" i="2"/>
  <c r="J399" i="2"/>
  <c r="BK397" i="2"/>
  <c r="BK394" i="2"/>
  <c r="J393" i="2"/>
  <c r="BK388" i="2"/>
  <c r="J387" i="2"/>
  <c r="J381" i="2"/>
  <c r="J360" i="2"/>
  <c r="BK354" i="2"/>
  <c r="BK351" i="2"/>
  <c r="BK349" i="2"/>
  <c r="J346" i="2"/>
  <c r="BK342" i="2"/>
  <c r="J336" i="2"/>
  <c r="BK334" i="2"/>
  <c r="J333" i="2"/>
  <c r="J329" i="2"/>
  <c r="J328" i="2"/>
  <c r="BK324" i="2"/>
  <c r="J322" i="2"/>
  <c r="J308" i="2"/>
  <c r="BK304" i="2"/>
  <c r="BK299" i="2"/>
  <c r="BK295" i="2"/>
  <c r="BK291" i="2"/>
  <c r="J284" i="2"/>
  <c r="BK277" i="2"/>
  <c r="BK273" i="2"/>
  <c r="J271" i="2"/>
  <c r="J268" i="2"/>
  <c r="BK260" i="2"/>
  <c r="BK256" i="2"/>
  <c r="J236" i="2"/>
  <c r="BK235" i="2"/>
  <c r="J234" i="2"/>
  <c r="BK232" i="2"/>
  <c r="BK231" i="2"/>
  <c r="J228" i="2"/>
  <c r="BK223" i="2"/>
  <c r="BK221" i="2"/>
  <c r="J217" i="2"/>
  <c r="J215" i="2"/>
  <c r="J210" i="2"/>
  <c r="BK200" i="2"/>
  <c r="J185" i="2"/>
  <c r="J182" i="2"/>
  <c r="J179" i="2"/>
  <c r="BK171" i="2"/>
  <c r="BK167" i="2"/>
  <c r="J166" i="2"/>
  <c r="BK164" i="2"/>
  <c r="J161" i="2"/>
  <c r="J160" i="2"/>
  <c r="J159" i="2"/>
  <c r="AS94" i="1"/>
  <c r="J584" i="2"/>
  <c r="BK558" i="2"/>
  <c r="BK552" i="2"/>
  <c r="BK546" i="2"/>
  <c r="BK544" i="2"/>
  <c r="BK542" i="2"/>
  <c r="BK539" i="2"/>
  <c r="J537" i="2"/>
  <c r="BK533" i="2"/>
  <c r="J532" i="2"/>
  <c r="BK521" i="2"/>
  <c r="J514" i="2"/>
  <c r="J511" i="2"/>
  <c r="BK510" i="2"/>
  <c r="BK509" i="2"/>
  <c r="BK508" i="2"/>
  <c r="BK506" i="2"/>
  <c r="BK504" i="2"/>
  <c r="BK501" i="2"/>
  <c r="BK500" i="2"/>
  <c r="J497" i="2"/>
  <c r="BK496" i="2"/>
  <c r="BK493" i="2"/>
  <c r="J490" i="2"/>
  <c r="BK489" i="2"/>
  <c r="J487" i="2"/>
  <c r="J485" i="2"/>
  <c r="J482" i="2"/>
  <c r="BK481" i="2"/>
  <c r="J480" i="2"/>
  <c r="J479" i="2"/>
  <c r="BK478" i="2"/>
  <c r="BK477" i="2"/>
  <c r="J475" i="2"/>
  <c r="J474" i="2"/>
  <c r="J473" i="2"/>
  <c r="BK471" i="2"/>
  <c r="J468" i="2"/>
  <c r="J467" i="2"/>
  <c r="J466" i="2"/>
  <c r="J462" i="2"/>
  <c r="J461" i="2"/>
  <c r="BK450" i="2"/>
  <c r="J448" i="2"/>
  <c r="BK440" i="2"/>
  <c r="BK434" i="2"/>
  <c r="BK429" i="2"/>
  <c r="BK417" i="2"/>
  <c r="J406" i="2"/>
  <c r="BK399" i="2"/>
  <c r="BK395" i="2"/>
  <c r="J395" i="2"/>
  <c r="J389" i="2"/>
  <c r="J385" i="2"/>
  <c r="J382" i="2"/>
  <c r="J380" i="2"/>
  <c r="BK378" i="2"/>
  <c r="BK377" i="2"/>
  <c r="J374" i="2"/>
  <c r="J373" i="2"/>
  <c r="J369" i="2"/>
  <c r="BK367" i="2"/>
  <c r="BK364" i="2"/>
  <c r="J361" i="2"/>
  <c r="BK358" i="2"/>
  <c r="J356" i="2"/>
  <c r="J353" i="2"/>
  <c r="J352" i="2"/>
  <c r="J350" i="2"/>
  <c r="J347" i="2"/>
  <c r="BK346" i="2"/>
  <c r="J345" i="2"/>
  <c r="BK339" i="2"/>
  <c r="BK338" i="2"/>
  <c r="BK337" i="2"/>
  <c r="BK333" i="2"/>
  <c r="BK332" i="2"/>
  <c r="J327" i="2"/>
  <c r="J325" i="2"/>
  <c r="J321" i="2"/>
  <c r="BK315" i="2"/>
  <c r="J314" i="2"/>
  <c r="BK308" i="2"/>
  <c r="J306" i="2"/>
  <c r="J303" i="2"/>
  <c r="J301" i="2"/>
  <c r="BK296" i="2"/>
  <c r="BK293" i="2"/>
  <c r="BK290" i="2"/>
  <c r="BK287" i="2"/>
  <c r="BK280" i="2"/>
  <c r="J277" i="2"/>
  <c r="J275" i="2"/>
  <c r="BK271" i="2"/>
  <c r="BK269" i="2"/>
  <c r="BK265" i="2"/>
  <c r="BK258" i="2"/>
  <c r="BK257" i="2"/>
  <c r="J255" i="2"/>
  <c r="J250" i="2"/>
  <c r="J242" i="2"/>
  <c r="J240" i="2"/>
  <c r="J238" i="2"/>
  <c r="J223" i="2"/>
  <c r="BK217" i="2"/>
  <c r="J212" i="2"/>
  <c r="J197" i="2"/>
  <c r="BK193" i="2"/>
  <c r="BK185" i="2"/>
  <c r="J177" i="2"/>
  <c r="BK176" i="2"/>
  <c r="BK479" i="2"/>
  <c r="BK474" i="2"/>
  <c r="BK473" i="2"/>
  <c r="BK458" i="2"/>
  <c r="BK451" i="2"/>
  <c r="J450" i="2"/>
  <c r="J429" i="2"/>
  <c r="BK412" i="2"/>
  <c r="J408" i="2"/>
  <c r="BK405" i="2"/>
  <c r="BK401" i="2"/>
  <c r="BK396" i="2"/>
  <c r="BK393" i="2"/>
  <c r="J392" i="2"/>
  <c r="BK391" i="2"/>
  <c r="BK386" i="2"/>
  <c r="BK380" i="2"/>
  <c r="J379" i="2"/>
  <c r="BK375" i="2"/>
  <c r="BK371" i="2"/>
  <c r="BK370" i="2"/>
  <c r="BK368" i="2"/>
  <c r="J340" i="2"/>
  <c r="J337" i="2"/>
  <c r="BK330" i="2"/>
  <c r="BK329" i="2"/>
  <c r="BK325" i="2"/>
  <c r="J323" i="2"/>
  <c r="BK321" i="2"/>
  <c r="BK319" i="2"/>
  <c r="J315" i="2"/>
  <c r="BK310" i="2"/>
  <c r="J309" i="2"/>
  <c r="J305" i="2"/>
  <c r="J302" i="2"/>
  <c r="J300" i="2"/>
  <c r="J294" i="2"/>
  <c r="BK292" i="2"/>
  <c r="J288" i="2"/>
  <c r="BK285" i="2"/>
  <c r="J272" i="2"/>
  <c r="J263" i="2"/>
  <c r="J260" i="2"/>
  <c r="J256" i="2"/>
  <c r="J252" i="2"/>
  <c r="BK250" i="2"/>
  <c r="J248" i="2"/>
  <c r="BK245" i="2"/>
  <c r="BK244" i="2"/>
  <c r="BK204" i="2"/>
  <c r="BK197" i="2"/>
  <c r="J195" i="2"/>
  <c r="BK175" i="2"/>
  <c r="J173" i="2"/>
  <c r="BK168" i="2"/>
  <c r="BK161" i="2"/>
  <c r="BK160" i="2"/>
  <c r="BK466" i="2"/>
  <c r="J457" i="2"/>
  <c r="J451" i="2"/>
  <c r="BK448" i="2"/>
  <c r="BK442" i="2"/>
  <c r="BK438" i="2"/>
  <c r="BK437" i="2"/>
  <c r="J434" i="2"/>
  <c r="BK428" i="2"/>
  <c r="BK426" i="2"/>
  <c r="J423" i="2"/>
  <c r="J422" i="2"/>
  <c r="BK421" i="2"/>
  <c r="BK409" i="2"/>
  <c r="BK406" i="2"/>
  <c r="J405" i="2"/>
  <c r="J404" i="2"/>
  <c r="J401" i="2"/>
  <c r="J396" i="2"/>
  <c r="BK385" i="2"/>
  <c r="J384" i="2"/>
  <c r="BK383" i="2"/>
  <c r="BK379" i="2"/>
  <c r="J378" i="2"/>
  <c r="J376" i="2"/>
  <c r="J371" i="2"/>
  <c r="J368" i="2"/>
  <c r="J367" i="2"/>
  <c r="BK365" i="2"/>
  <c r="J364" i="2"/>
  <c r="BK362" i="2"/>
  <c r="BK361" i="2"/>
  <c r="J355" i="2"/>
  <c r="BK353" i="2"/>
  <c r="J351" i="2"/>
  <c r="BK350" i="2"/>
  <c r="J348" i="2"/>
  <c r="BK343" i="2"/>
  <c r="J331" i="2"/>
  <c r="J330" i="2"/>
  <c r="BK323" i="2"/>
  <c r="J319" i="2"/>
  <c r="BK314" i="2"/>
  <c r="J307" i="2"/>
  <c r="BK306" i="2"/>
  <c r="J304" i="2"/>
  <c r="BK302" i="2"/>
  <c r="J237" i="2"/>
  <c r="BK230" i="2"/>
  <c r="J220" i="2"/>
  <c r="J208" i="2"/>
  <c r="J206" i="2"/>
  <c r="J200" i="2"/>
  <c r="BK179" i="2"/>
  <c r="J176" i="2"/>
  <c r="BK169" i="2"/>
  <c r="J167" i="2"/>
  <c r="BK159" i="2"/>
  <c r="BK155" i="2"/>
  <c r="BK154" i="2"/>
  <c r="J431" i="2"/>
  <c r="BK424" i="2"/>
  <c r="J421" i="2"/>
  <c r="BK413" i="2"/>
  <c r="J412" i="2"/>
  <c r="J410" i="2"/>
  <c r="BK408" i="2"/>
  <c r="BK366" i="2"/>
  <c r="BK360" i="2"/>
  <c r="BK359" i="2"/>
  <c r="J357" i="2"/>
  <c r="J354" i="2"/>
  <c r="BK352" i="2"/>
  <c r="BK347" i="2"/>
  <c r="BK345" i="2"/>
  <c r="J343" i="2"/>
  <c r="J341" i="2"/>
  <c r="BK340" i="2"/>
  <c r="BK336" i="2"/>
  <c r="J334" i="2"/>
  <c r="J332" i="2"/>
  <c r="BK298" i="2"/>
  <c r="J295" i="2"/>
  <c r="BK294" i="2"/>
  <c r="J291" i="2"/>
  <c r="BK288" i="2"/>
  <c r="J287" i="2"/>
  <c r="BK254" i="2"/>
  <c r="BK252" i="2"/>
  <c r="BK216" i="2"/>
  <c r="BK212" i="2"/>
  <c r="J193" i="2"/>
  <c r="J191" i="2"/>
  <c r="BK190" i="2"/>
  <c r="BK189" i="2"/>
  <c r="J187" i="2"/>
  <c r="BK182" i="2"/>
  <c r="J169" i="2"/>
  <c r="BK430" i="2"/>
  <c r="J375" i="2"/>
  <c r="BK373" i="2"/>
  <c r="BK357" i="2"/>
  <c r="BK348" i="2"/>
  <c r="BK335" i="2"/>
  <c r="BK331" i="2"/>
  <c r="BK322" i="2"/>
  <c r="J317" i="2"/>
  <c r="J311" i="2"/>
  <c r="BK309" i="2"/>
  <c r="BK300" i="2"/>
  <c r="J296" i="2"/>
  <c r="J293" i="2"/>
  <c r="J282" i="2"/>
  <c r="J326" i="2"/>
  <c r="J313" i="2"/>
  <c r="BK297" i="2"/>
  <c r="BK268" i="2"/>
  <c r="J265" i="2"/>
  <c r="J254" i="2"/>
  <c r="J245" i="2"/>
  <c r="BK215" i="2"/>
  <c r="J171" i="2"/>
  <c r="BK289" i="2"/>
  <c r="BK284" i="2"/>
  <c r="J269" i="2"/>
  <c r="J246" i="2"/>
  <c r="J244" i="2"/>
  <c r="J231" i="2"/>
  <c r="BK227" i="2"/>
  <c r="J221" i="2"/>
  <c r="BK218" i="2"/>
  <c r="J216" i="2"/>
  <c r="P163" i="2" l="1"/>
  <c r="R219" i="2"/>
  <c r="BK153" i="2"/>
  <c r="P153" i="2"/>
  <c r="P186" i="2"/>
  <c r="BK219" i="2"/>
  <c r="J219" i="2"/>
  <c r="J102" i="2"/>
  <c r="T253" i="2"/>
  <c r="P262" i="2"/>
  <c r="T262" i="2"/>
  <c r="P267" i="2"/>
  <c r="BK279" i="2"/>
  <c r="J279" i="2"/>
  <c r="J108" i="2" s="1"/>
  <c r="R279" i="2"/>
  <c r="T279" i="2"/>
  <c r="R283" i="2"/>
  <c r="P312" i="2"/>
  <c r="T312" i="2"/>
  <c r="R344" i="2"/>
  <c r="T398" i="2"/>
  <c r="BK407" i="2"/>
  <c r="J407" i="2"/>
  <c r="J114" i="2" s="1"/>
  <c r="T407" i="2"/>
  <c r="T420" i="2"/>
  <c r="P566" i="2"/>
  <c r="T153" i="2"/>
  <c r="R186" i="2"/>
  <c r="R152" i="2" s="1"/>
  <c r="T219" i="2"/>
  <c r="P253" i="2"/>
  <c r="BK267" i="2"/>
  <c r="J267" i="2"/>
  <c r="J107" i="2"/>
  <c r="R267" i="2"/>
  <c r="P279" i="2"/>
  <c r="P283" i="2"/>
  <c r="T283" i="2"/>
  <c r="BK344" i="2"/>
  <c r="J344" i="2" s="1"/>
  <c r="J111" i="2" s="1"/>
  <c r="P344" i="2"/>
  <c r="BK398" i="2"/>
  <c r="J398" i="2"/>
  <c r="J112" i="2"/>
  <c r="R398" i="2"/>
  <c r="P403" i="2"/>
  <c r="T403" i="2"/>
  <c r="R407" i="2"/>
  <c r="P420" i="2"/>
  <c r="R549" i="2"/>
  <c r="R153" i="2"/>
  <c r="BK186" i="2"/>
  <c r="J186" i="2"/>
  <c r="J101" i="2" s="1"/>
  <c r="T186" i="2"/>
  <c r="P219" i="2"/>
  <c r="BK253" i="2"/>
  <c r="J253" i="2"/>
  <c r="J103" i="2"/>
  <c r="R253" i="2"/>
  <c r="BK262" i="2"/>
  <c r="J262" i="2" s="1"/>
  <c r="J106" i="2" s="1"/>
  <c r="R262" i="2"/>
  <c r="T267" i="2"/>
  <c r="BK283" i="2"/>
  <c r="J283" i="2"/>
  <c r="J109" i="2"/>
  <c r="BK312" i="2"/>
  <c r="J312" i="2" s="1"/>
  <c r="J110" i="2" s="1"/>
  <c r="R312" i="2"/>
  <c r="T344" i="2"/>
  <c r="P398" i="2"/>
  <c r="BK403" i="2"/>
  <c r="J403" i="2" s="1"/>
  <c r="J113" i="2" s="1"/>
  <c r="R403" i="2"/>
  <c r="P407" i="2"/>
  <c r="BK420" i="2"/>
  <c r="J420" i="2"/>
  <c r="J115" i="2" s="1"/>
  <c r="R420" i="2"/>
  <c r="BK433" i="2"/>
  <c r="J433" i="2" s="1"/>
  <c r="J116" i="2" s="1"/>
  <c r="P433" i="2"/>
  <c r="R433" i="2"/>
  <c r="T433" i="2"/>
  <c r="BK449" i="2"/>
  <c r="J449" i="2"/>
  <c r="J119" i="2" s="1"/>
  <c r="P449" i="2"/>
  <c r="R449" i="2"/>
  <c r="T449" i="2"/>
  <c r="BK463" i="2"/>
  <c r="J463" i="2"/>
  <c r="J120" i="2" s="1"/>
  <c r="P463" i="2"/>
  <c r="R463" i="2"/>
  <c r="T463" i="2"/>
  <c r="BK476" i="2"/>
  <c r="J476" i="2"/>
  <c r="J121" i="2" s="1"/>
  <c r="P476" i="2"/>
  <c r="R476" i="2"/>
  <c r="T476" i="2"/>
  <c r="BK491" i="2"/>
  <c r="J491" i="2"/>
  <c r="J122" i="2" s="1"/>
  <c r="P491" i="2"/>
  <c r="R491" i="2"/>
  <c r="T491" i="2"/>
  <c r="BK503" i="2"/>
  <c r="J503" i="2"/>
  <c r="J123" i="2"/>
  <c r="P503" i="2"/>
  <c r="R503" i="2"/>
  <c r="T503" i="2"/>
  <c r="BK513" i="2"/>
  <c r="J513" i="2"/>
  <c r="J124" i="2"/>
  <c r="P513" i="2"/>
  <c r="R513" i="2"/>
  <c r="T513" i="2"/>
  <c r="BK536" i="2"/>
  <c r="J536" i="2"/>
  <c r="J125" i="2"/>
  <c r="P536" i="2"/>
  <c r="R536" i="2"/>
  <c r="T536" i="2"/>
  <c r="BK549" i="2"/>
  <c r="J549" i="2"/>
  <c r="J126" i="2" s="1"/>
  <c r="P549" i="2"/>
  <c r="T549" i="2"/>
  <c r="BK566" i="2"/>
  <c r="J566" i="2"/>
  <c r="J127" i="2"/>
  <c r="R566" i="2"/>
  <c r="T566" i="2"/>
  <c r="BK572" i="2"/>
  <c r="J572" i="2"/>
  <c r="J128" i="2"/>
  <c r="P572" i="2"/>
  <c r="R572" i="2"/>
  <c r="T572" i="2"/>
  <c r="BK583" i="2"/>
  <c r="J583" i="2" s="1"/>
  <c r="J132" i="2" s="1"/>
  <c r="P583" i="2"/>
  <c r="P578" i="2" s="1"/>
  <c r="R583" i="2"/>
  <c r="R578" i="2"/>
  <c r="T583" i="2"/>
  <c r="T578" i="2" s="1"/>
  <c r="BE237" i="2"/>
  <c r="BE292" i="2"/>
  <c r="F148" i="2"/>
  <c r="BE157" i="2"/>
  <c r="BE185" i="2"/>
  <c r="BE189" i="2"/>
  <c r="BE204" i="2"/>
  <c r="BE206" i="2"/>
  <c r="BE225" i="2"/>
  <c r="BE235" i="2"/>
  <c r="BE236" i="2"/>
  <c r="BE246" i="2"/>
  <c r="BE250" i="2"/>
  <c r="BE280" i="2"/>
  <c r="BE295" i="2"/>
  <c r="BE298" i="2"/>
  <c r="BE303" i="2"/>
  <c r="BE306" i="2"/>
  <c r="BE329" i="2"/>
  <c r="BE333" i="2"/>
  <c r="BE334" i="2"/>
  <c r="BE335" i="2"/>
  <c r="BE337" i="2"/>
  <c r="BE340" i="2"/>
  <c r="BE341" i="2"/>
  <c r="BE345" i="2"/>
  <c r="J87" i="2"/>
  <c r="BE175" i="2"/>
  <c r="BE179" i="2"/>
  <c r="BE187" i="2"/>
  <c r="BE284" i="2"/>
  <c r="BE297" i="2"/>
  <c r="BE302" i="2"/>
  <c r="BE307" i="2"/>
  <c r="BE313" i="2"/>
  <c r="BE336" i="2"/>
  <c r="BE343" i="2"/>
  <c r="BE349" i="2"/>
  <c r="BE359" i="2"/>
  <c r="BE361" i="2"/>
  <c r="J90" i="2"/>
  <c r="BE154" i="2"/>
  <c r="BE221" i="2"/>
  <c r="BE245" i="2"/>
  <c r="BE293" i="2"/>
  <c r="BE331" i="2"/>
  <c r="BE338" i="2"/>
  <c r="BE339" i="2"/>
  <c r="BE342" i="2"/>
  <c r="BE356" i="2"/>
  <c r="BE358" i="2"/>
  <c r="BE364" i="2"/>
  <c r="BE417" i="2"/>
  <c r="BE191" i="2"/>
  <c r="BE195" i="2"/>
  <c r="BE210" i="2"/>
  <c r="BE228" i="2"/>
  <c r="BE256" i="2"/>
  <c r="BE263" i="2"/>
  <c r="BE352" i="2"/>
  <c r="BE363" i="2"/>
  <c r="BE377" i="2"/>
  <c r="BE386" i="2"/>
  <c r="BE390" i="2"/>
  <c r="BE392" i="2"/>
  <c r="BE402" i="2"/>
  <c r="BE415" i="2"/>
  <c r="BE419" i="2"/>
  <c r="BE421" i="2"/>
  <c r="BE424" i="2"/>
  <c r="BE425" i="2"/>
  <c r="BE427" i="2"/>
  <c r="BE430" i="2"/>
  <c r="BE431" i="2"/>
  <c r="BE458" i="2"/>
  <c r="BE459" i="2"/>
  <c r="BE468" i="2"/>
  <c r="BE176" i="2"/>
  <c r="BE214" i="2"/>
  <c r="BE240" i="2"/>
  <c r="BE242" i="2"/>
  <c r="BE271" i="2"/>
  <c r="BE275" i="2"/>
  <c r="BE289" i="2"/>
  <c r="BE296" i="2"/>
  <c r="BE301" i="2"/>
  <c r="BE308" i="2"/>
  <c r="BE317" i="2"/>
  <c r="BE374" i="2"/>
  <c r="BE378" i="2"/>
  <c r="BE387" i="2"/>
  <c r="BE389" i="2"/>
  <c r="BE404" i="2"/>
  <c r="BE448" i="2"/>
  <c r="BE457" i="2"/>
  <c r="BE471" i="2"/>
  <c r="F89" i="2"/>
  <c r="BE156" i="2"/>
  <c r="BE166" i="2"/>
  <c r="BE168" i="2"/>
  <c r="BE182" i="2"/>
  <c r="BE200" i="2"/>
  <c r="BE215" i="2"/>
  <c r="BE216" i="2"/>
  <c r="BE220" i="2"/>
  <c r="BE238" i="2"/>
  <c r="BE254" i="2"/>
  <c r="BE268" i="2"/>
  <c r="BE272" i="2"/>
  <c r="BE273" i="2"/>
  <c r="BE282" i="2"/>
  <c r="BE299" i="2"/>
  <c r="BE300" i="2"/>
  <c r="BE305" i="2"/>
  <c r="BE314" i="2"/>
  <c r="BE323" i="2"/>
  <c r="BE326" i="2"/>
  <c r="BE330" i="2"/>
  <c r="BE354" i="2"/>
  <c r="BE365" i="2"/>
  <c r="BE366" i="2"/>
  <c r="BE379" i="2"/>
  <c r="BE381" i="2"/>
  <c r="BE388" i="2"/>
  <c r="BE393" i="2"/>
  <c r="BE397" i="2"/>
  <c r="BE405" i="2"/>
  <c r="BE406" i="2"/>
  <c r="BE411" i="2"/>
  <c r="BE414" i="2"/>
  <c r="BE422" i="2"/>
  <c r="BE428" i="2"/>
  <c r="BE432" i="2"/>
  <c r="BE439" i="2"/>
  <c r="BE456" i="2"/>
  <c r="BE460" i="2"/>
  <c r="BE462" i="2"/>
  <c r="BE465" i="2"/>
  <c r="BE475" i="2"/>
  <c r="BE492" i="2"/>
  <c r="BE494" i="2"/>
  <c r="BE498" i="2"/>
  <c r="BE508" i="2"/>
  <c r="BE510" i="2"/>
  <c r="BE511" i="2"/>
  <c r="BE514" i="2"/>
  <c r="BE515" i="2"/>
  <c r="BE522" i="2"/>
  <c r="BE532" i="2"/>
  <c r="BE537" i="2"/>
  <c r="BE541" i="2"/>
  <c r="BE547" i="2"/>
  <c r="BE548" i="2"/>
  <c r="BE555" i="2"/>
  <c r="BE158" i="2"/>
  <c r="BE160" i="2"/>
  <c r="BE165" i="2"/>
  <c r="BE167" i="2"/>
  <c r="BE169" i="2"/>
  <c r="BE173" i="2"/>
  <c r="BE177" i="2"/>
  <c r="BE198" i="2"/>
  <c r="BE212" i="2"/>
  <c r="BE227" i="2"/>
  <c r="BE265" i="2"/>
  <c r="BE269" i="2"/>
  <c r="BE285" i="2"/>
  <c r="BE288" i="2"/>
  <c r="BE294" i="2"/>
  <c r="BE311" i="2"/>
  <c r="BE319" i="2"/>
  <c r="BE327" i="2"/>
  <c r="BE332" i="2"/>
  <c r="BE347" i="2"/>
  <c r="BE348" i="2"/>
  <c r="BE383" i="2"/>
  <c r="BE384" i="2"/>
  <c r="BE385" i="2"/>
  <c r="BE391" i="2"/>
  <c r="BE396" i="2"/>
  <c r="BE409" i="2"/>
  <c r="BE416" i="2"/>
  <c r="BE418" i="2"/>
  <c r="BE437" i="2"/>
  <c r="BE438" i="2"/>
  <c r="BE440" i="2"/>
  <c r="BE450" i="2"/>
  <c r="BE454" i="2"/>
  <c r="BE467" i="2"/>
  <c r="BE469" i="2"/>
  <c r="BE478" i="2"/>
  <c r="BE481" i="2"/>
  <c r="BE482" i="2"/>
  <c r="BE483" i="2"/>
  <c r="BE484" i="2"/>
  <c r="BE485" i="2"/>
  <c r="BE488" i="2"/>
  <c r="BE500" i="2"/>
  <c r="BE502" i="2"/>
  <c r="BE519" i="2"/>
  <c r="BE524" i="2"/>
  <c r="BE528" i="2"/>
  <c r="BE538" i="2"/>
  <c r="BE539" i="2"/>
  <c r="BE544" i="2"/>
  <c r="BE558" i="2"/>
  <c r="BE569" i="2"/>
  <c r="BE395" i="2"/>
  <c r="BE443" i="2"/>
  <c r="BE444" i="2"/>
  <c r="BE451" i="2"/>
  <c r="BE464" i="2"/>
  <c r="BE466" i="2"/>
  <c r="BE473" i="2"/>
  <c r="BE474" i="2"/>
  <c r="BE477" i="2"/>
  <c r="BE479" i="2"/>
  <c r="BE480" i="2"/>
  <c r="BE487" i="2"/>
  <c r="BE489" i="2"/>
  <c r="BE490" i="2"/>
  <c r="BE543" i="2"/>
  <c r="BE546" i="2"/>
  <c r="BE551" i="2"/>
  <c r="BE561" i="2"/>
  <c r="BE573" i="2"/>
  <c r="BE574" i="2"/>
  <c r="BE576" i="2"/>
  <c r="BE582" i="2"/>
  <c r="BE171" i="2"/>
  <c r="BE190" i="2"/>
  <c r="BE193" i="2"/>
  <c r="BE208" i="2"/>
  <c r="BE230" i="2"/>
  <c r="BE231" i="2"/>
  <c r="BE277" i="2"/>
  <c r="BE287" i="2"/>
  <c r="BE290" i="2"/>
  <c r="BE291" i="2"/>
  <c r="BE315" i="2"/>
  <c r="BE324" i="2"/>
  <c r="BE325" i="2"/>
  <c r="BE353" i="2"/>
  <c r="BE355" i="2"/>
  <c r="BE360" i="2"/>
  <c r="BE367" i="2"/>
  <c r="BE371" i="2"/>
  <c r="BE372" i="2"/>
  <c r="BE375" i="2"/>
  <c r="BE493" i="2"/>
  <c r="BE495" i="2"/>
  <c r="BE496" i="2"/>
  <c r="BE501" i="2"/>
  <c r="BE509" i="2"/>
  <c r="BE518" i="2"/>
  <c r="BE550" i="2"/>
  <c r="BE564" i="2"/>
  <c r="BE571" i="2"/>
  <c r="BE577" i="2"/>
  <c r="BE580" i="2"/>
  <c r="BE584" i="2"/>
  <c r="BE585" i="2"/>
  <c r="BE586" i="2"/>
  <c r="BE588" i="2"/>
  <c r="BK184" i="2"/>
  <c r="J184" i="2"/>
  <c r="J100" i="2"/>
  <c r="BE155" i="2"/>
  <c r="BE159" i="2"/>
  <c r="BE161" i="2"/>
  <c r="BE223" i="2"/>
  <c r="BE260" i="2"/>
  <c r="BE309" i="2"/>
  <c r="BE310" i="2"/>
  <c r="BE328" i="2"/>
  <c r="BE346" i="2"/>
  <c r="BE350" i="2"/>
  <c r="BE351" i="2"/>
  <c r="BE357" i="2"/>
  <c r="BE369" i="2"/>
  <c r="BE373" i="2"/>
  <c r="BE380" i="2"/>
  <c r="BE382" i="2"/>
  <c r="BE401" i="2"/>
  <c r="BE408" i="2"/>
  <c r="BE412" i="2"/>
  <c r="BE426" i="2"/>
  <c r="BE441" i="2"/>
  <c r="BE442" i="2"/>
  <c r="BE453" i="2"/>
  <c r="BE497" i="2"/>
  <c r="BE505" i="2"/>
  <c r="BE512" i="2"/>
  <c r="BE516" i="2"/>
  <c r="BE521" i="2"/>
  <c r="BE526" i="2"/>
  <c r="BE530" i="2"/>
  <c r="BE533" i="2"/>
  <c r="BE534" i="2"/>
  <c r="BE542" i="2"/>
  <c r="BE552" i="2"/>
  <c r="BE554" i="2"/>
  <c r="BE557" i="2"/>
  <c r="BE563" i="2"/>
  <c r="BE567" i="2"/>
  <c r="BE568" i="2"/>
  <c r="BE570" i="2"/>
  <c r="BK259" i="2"/>
  <c r="J259" i="2"/>
  <c r="J104" i="2" s="1"/>
  <c r="BE164" i="2"/>
  <c r="BE197" i="2"/>
  <c r="BE217" i="2"/>
  <c r="BE218" i="2"/>
  <c r="BE232" i="2"/>
  <c r="BE234" i="2"/>
  <c r="BE244" i="2"/>
  <c r="BE248" i="2"/>
  <c r="BE252" i="2"/>
  <c r="BE255" i="2"/>
  <c r="BE257" i="2"/>
  <c r="BE258" i="2"/>
  <c r="BE304" i="2"/>
  <c r="BE321" i="2"/>
  <c r="BE322" i="2"/>
  <c r="BE362" i="2"/>
  <c r="BE368" i="2"/>
  <c r="BE370" i="2"/>
  <c r="BE376" i="2"/>
  <c r="BE394" i="2"/>
  <c r="BE399" i="2"/>
  <c r="BE400" i="2"/>
  <c r="BE410" i="2"/>
  <c r="BE413" i="2"/>
  <c r="BE423" i="2"/>
  <c r="BE429" i="2"/>
  <c r="BE434" i="2"/>
  <c r="BE435" i="2"/>
  <c r="BE436" i="2"/>
  <c r="BE446" i="2"/>
  <c r="BE461" i="2"/>
  <c r="BE470" i="2"/>
  <c r="BE504" i="2"/>
  <c r="BE506" i="2"/>
  <c r="BE545" i="2"/>
  <c r="BE553" i="2"/>
  <c r="BE556" i="2"/>
  <c r="BE560" i="2"/>
  <c r="BE562" i="2"/>
  <c r="BE565" i="2"/>
  <c r="BE575" i="2"/>
  <c r="BK178" i="2"/>
  <c r="J178" i="2"/>
  <c r="J98" i="2" s="1"/>
  <c r="BK181" i="2"/>
  <c r="J181" i="2"/>
  <c r="J99" i="2"/>
  <c r="BK445" i="2"/>
  <c r="J445" i="2"/>
  <c r="J117" i="2"/>
  <c r="BK447" i="2"/>
  <c r="J447" i="2"/>
  <c r="J118" i="2"/>
  <c r="BK579" i="2"/>
  <c r="J579" i="2"/>
  <c r="J130" i="2"/>
  <c r="BK581" i="2"/>
  <c r="J581" i="2" s="1"/>
  <c r="J131" i="2" s="1"/>
  <c r="BK587" i="2"/>
  <c r="J587" i="2"/>
  <c r="J133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T152" i="2" l="1"/>
  <c r="P261" i="2"/>
  <c r="P152" i="2"/>
  <c r="R261" i="2"/>
  <c r="R151" i="2" s="1"/>
  <c r="T261" i="2"/>
  <c r="BK163" i="2"/>
  <c r="J163" i="2"/>
  <c r="J97" i="2" s="1"/>
  <c r="BK261" i="2"/>
  <c r="J261" i="2" s="1"/>
  <c r="J105" i="2" s="1"/>
  <c r="J153" i="2"/>
  <c r="J96" i="2" s="1"/>
  <c r="BK578" i="2"/>
  <c r="J578" i="2" s="1"/>
  <c r="J129" i="2" s="1"/>
  <c r="J31" i="2"/>
  <c r="AV95" i="1" s="1"/>
  <c r="AT95" i="1" s="1"/>
  <c r="W32" i="1"/>
  <c r="AW94" i="1"/>
  <c r="AK30" i="1" s="1"/>
  <c r="F31" i="2"/>
  <c r="AZ95" i="1" s="1"/>
  <c r="AZ94" i="1" s="1"/>
  <c r="AV94" i="1" s="1"/>
  <c r="AK29" i="1" s="1"/>
  <c r="P151" i="2" l="1"/>
  <c r="AU95" i="1" s="1"/>
  <c r="AU94" i="1" s="1"/>
  <c r="T151" i="2"/>
  <c r="BK152" i="2"/>
  <c r="J152" i="2" s="1"/>
  <c r="J95" i="2" s="1"/>
  <c r="AT94" i="1"/>
  <c r="W29" i="1"/>
  <c r="BK151" i="2" l="1"/>
  <c r="J151" i="2" s="1"/>
  <c r="J94" i="2" s="1"/>
  <c r="J28" i="2" l="1"/>
  <c r="AG95" i="1" s="1"/>
  <c r="AN95" i="1" s="1"/>
  <c r="F33" i="2" l="1"/>
  <c r="J33" i="2" s="1"/>
  <c r="AG94" i="1"/>
  <c r="AK26" i="1" s="1"/>
  <c r="AX95" i="1" l="1"/>
  <c r="J37" i="2"/>
  <c r="BB95" i="1"/>
  <c r="BB94" i="1" s="1"/>
  <c r="W31" i="1" s="1"/>
  <c r="AK31" i="1" s="1"/>
  <c r="AK35" i="1" s="1"/>
  <c r="AN94" i="1"/>
  <c r="AX94" i="1" l="1"/>
</calcChain>
</file>

<file path=xl/sharedStrings.xml><?xml version="1.0" encoding="utf-8"?>
<sst xmlns="http://schemas.openxmlformats.org/spreadsheetml/2006/main" count="5823" uniqueCount="1644">
  <si>
    <t>Export Komplet</t>
  </si>
  <si>
    <t/>
  </si>
  <si>
    <t>2.0</t>
  </si>
  <si>
    <t>False</t>
  </si>
  <si>
    <t>{0328dcf9-ef87-4f17-bd5f-cdf8c2ee7c7b}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</si>
  <si>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</si>
  <si>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</si>
  <si>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</si>
  <si>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</si>
  <si>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</si>
  <si>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</si>
  <si>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</si>
  <si>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</si>
  <si>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</si>
  <si>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</si>
  <si>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</si>
  <si>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</si>
  <si>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</si>
  <si>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</si>
  <si>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</si>
  <si>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</si>
  <si>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</si>
  <si>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</si>
  <si>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</si>
  <si>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</si>
  <si>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</si>
  <si>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</si>
  <si>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</si>
  <si>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</si>
  <si>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</si>
  <si>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</si>
  <si>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</si>
  <si>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</si>
  <si>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</si>
  <si>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</si>
  <si>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</si>
  <si>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</si>
  <si>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</si>
  <si>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</si>
  <si>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</si>
  <si>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</si>
  <si>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</si>
  <si>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</si>
  <si>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</si>
  <si>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</si>
  <si>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</si>
  <si>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</si>
  <si>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</si>
  <si>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</si>
  <si>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</si>
  <si>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</si>
  <si>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</si>
  <si>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</si>
  <si>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</si>
  <si>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</si>
  <si>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</si>
  <si>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</si>
  <si>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</si>
  <si>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</si>
  <si>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</si>
  <si>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</si>
  <si>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</si>
  <si>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</si>
  <si>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</si>
  <si>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</si>
  <si>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</si>
  <si>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</si>
  <si>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</si>
  <si>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</si>
  <si>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</si>
  <si>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</si>
  <si>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</si>
  <si>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</si>
  <si>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</si>
  <si>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</si>
  <si>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</si>
  <si>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</si>
  <si>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</si>
  <si>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</si>
  <si>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</si>
  <si>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</si>
  <si>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</si>
  <si>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</si>
  <si>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</si>
  <si>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</si>
  <si>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</si>
  <si>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</si>
  <si>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</si>
  <si>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</si>
  <si>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</si>
  <si>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</si>
  <si>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</si>
  <si>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</si>
  <si>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</si>
  <si>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</si>
  <si>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</si>
  <si>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</si>
  <si>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</si>
  <si>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</si>
  <si>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</si>
  <si>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</si>
  <si>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</si>
  <si>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</si>
  <si>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</si>
  <si>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</si>
  <si>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</si>
  <si>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</si>
  <si>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</si>
  <si>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</si>
  <si>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</si>
  <si>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</si>
  <si>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</si>
  <si>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</si>
  <si>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</si>
  <si>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</si>
  <si>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</si>
  <si>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</si>
  <si>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</si>
  <si>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</si>
  <si>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</si>
  <si>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</si>
  <si>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</si>
  <si>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</si>
  <si>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</si>
  <si>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</si>
  <si>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</si>
  <si>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</si>
  <si>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</si>
  <si>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</si>
  <si>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</si>
  <si>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</si>
  <si>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</si>
  <si>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</si>
  <si>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</si>
  <si>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</si>
  <si>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</si>
  <si>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</si>
  <si>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</si>
  <si>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</si>
  <si>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</si>
  <si>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</si>
  <si>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</si>
  <si>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</si>
  <si>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</si>
  <si>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</si>
  <si>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</si>
  <si>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</si>
  <si>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</si>
  <si>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</si>
  <si>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</si>
  <si>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</si>
  <si>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</si>
  <si>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</si>
  <si>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</si>
  <si>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</si>
  <si>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</si>
  <si>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</si>
  <si>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</si>
  <si>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</si>
  <si>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</si>
  <si>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</si>
  <si>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</si>
  <si>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</si>
  <si>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</si>
  <si>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</si>
  <si>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</si>
  <si>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</si>
  <si>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</si>
  <si>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</si>
  <si>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</si>
  <si>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</si>
  <si>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</si>
  <si>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</si>
  <si>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</si>
  <si>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</si>
  <si>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</si>
  <si>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</si>
  <si>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</si>
  <si>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</si>
  <si>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</si>
  <si>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</si>
  <si>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</si>
  <si>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</si>
  <si>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</si>
  <si>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</si>
  <si>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</si>
  <si>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</si>
  <si>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</si>
  <si>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</si>
  <si>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</si>
  <si>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</si>
  <si>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</si>
  <si>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</si>
  <si>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</si>
  <si>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</si>
  <si>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</si>
  <si>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</si>
  <si>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</si>
  <si>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</si>
  <si>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</si>
  <si>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</si>
  <si>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</si>
  <si>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</si>
  <si>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</si>
  <si>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</si>
  <si>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</si>
  <si>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</si>
  <si>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</si>
  <si>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</si>
  <si>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</si>
  <si>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</si>
  <si>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</si>
  <si>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</si>
  <si>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</si>
  <si>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</si>
  <si>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</si>
  <si>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</si>
  <si>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</si>
  <si>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</si>
  <si>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</si>
  <si>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</si>
  <si>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</si>
  <si>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</si>
  <si>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</si>
  <si>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</si>
  <si>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</si>
  <si>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</si>
  <si>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</si>
  <si>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</si>
  <si>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</si>
  <si>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</si>
  <si>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</si>
  <si>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</si>
  <si>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</si>
  <si>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</si>
  <si>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</si>
  <si>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</si>
  <si>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</si>
  <si>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</si>
  <si>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</si>
  <si>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</si>
  <si>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</si>
  <si>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</si>
  <si>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</si>
  <si>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</si>
  <si>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</si>
  <si>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</si>
  <si>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</si>
  <si>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</si>
  <si>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</si>
  <si>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</si>
  <si>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</si>
  <si>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</si>
  <si>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</si>
  <si>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</si>
  <si>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</si>
  <si>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</si>
  <si>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</si>
  <si>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</si>
  <si>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</si>
  <si>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</si>
  <si>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</si>
  <si>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</si>
  <si>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</si>
  <si>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</si>
  <si>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</si>
  <si>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</si>
  <si>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</si>
  <si>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</si>
  <si>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</si>
  <si>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</si>
  <si>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</si>
  <si>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</si>
  <si>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</si>
  <si>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</si>
  <si>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</si>
  <si>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</si>
  <si>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</si>
  <si>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</si>
  <si>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</si>
  <si>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</si>
  <si>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</si>
  <si>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</si>
  <si>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</si>
  <si>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</si>
  <si>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</si>
  <si>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</si>
  <si>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</si>
  <si>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</si>
  <si>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</si>
  <si>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</si>
  <si>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</si>
  <si>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</si>
  <si>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</si>
  <si>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</si>
  <si>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</si>
  <si>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</si>
  <si>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</si>
  <si>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</si>
  <si>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</si>
  <si>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</si>
  <si>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</si>
  <si>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</si>
  <si>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</si>
  <si>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</si>
  <si>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</si>
  <si>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</si>
  <si>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</si>
  <si>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</si>
  <si>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</si>
  <si>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</si>
  <si>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</si>
  <si>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</si>
  <si>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</si>
  <si>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</si>
  <si>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</si>
  <si>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</si>
  <si>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</si>
  <si>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</si>
  <si>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</si>
  <si>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</si>
  <si>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</si>
  <si>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</si>
  <si>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</si>
  <si>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</si>
  <si>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</si>
  <si>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</si>
  <si>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</si>
  <si>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</si>
  <si>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</si>
  <si>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</si>
  <si>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</si>
  <si>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</si>
  <si>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</si>
  <si>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</si>
  <si>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</si>
  <si>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</si>
  <si>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</si>
  <si>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</si>
  <si>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</si>
  <si>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</si>
  <si>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</si>
  <si>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</si>
  <si>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</si>
  <si>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</si>
  <si>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</si>
  <si>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</si>
  <si>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</si>
  <si>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</si>
  <si>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</si>
  <si>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</si>
  <si>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</si>
  <si>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</si>
  <si>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</si>
  <si>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</si>
  <si>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</si>
  <si>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</si>
  <si>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</si>
  <si>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</si>
  <si>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</si>
  <si>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</si>
  <si>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</si>
  <si>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</si>
  <si>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</si>
  <si>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</si>
  <si>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</si>
  <si>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</si>
  <si>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</si>
  <si>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</si>
  <si>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</si>
  <si>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</si>
  <si>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</si>
  <si>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</si>
  <si>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</si>
  <si>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</si>
  <si>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</si>
  <si>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</si>
  <si>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</si>
  <si>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</si>
  <si>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</si>
  <si>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</si>
  <si>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</si>
  <si>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</si>
  <si>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</si>
  <si>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</si>
  <si>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</si>
  <si>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</si>
  <si>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</si>
  <si>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</si>
  <si>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</si>
  <si>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</si>
  <si>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</si>
  <si>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</si>
  <si>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</si>
  <si>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</si>
  <si>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</si>
  <si>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</si>
  <si>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</si>
  <si>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</si>
  <si>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</si>
  <si>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</si>
  <si>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</si>
  <si>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</si>
  <si>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</si>
  <si>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</si>
  <si>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</si>
  <si>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</si>
  <si>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</si>
  <si>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</si>
  <si>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</si>
  <si>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</si>
  <si>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</si>
  <si>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</si>
  <si>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</si>
  <si>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</si>
  <si>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</si>
  <si>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</si>
  <si>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</si>
  <si>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</si>
  <si>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</si>
  <si>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</si>
  <si>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</si>
  <si>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</si>
  <si>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</si>
  <si>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</si>
  <si>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</si>
  <si>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</si>
  <si>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</si>
  <si>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</si>
  <si>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</si>
  <si>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</si>
  <si>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</si>
  <si>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</si>
  <si>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</si>
  <si>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</si>
  <si>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</si>
  <si>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</si>
  <si>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</si>
  <si>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</si>
  <si>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</si>
  <si>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</si>
  <si>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</si>
  <si>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</si>
  <si>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</si>
  <si>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</si>
  <si>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</si>
  <si>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</si>
  <si>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</si>
  <si>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</si>
  <si>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</si>
  <si>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</si>
  <si>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</si>
  <si>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</si>
  <si>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</si>
  <si>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</si>
  <si>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</si>
  <si>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</si>
  <si>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</si>
  <si>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</si>
  <si>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</si>
  <si>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</si>
  <si>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</si>
  <si>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</si>
  <si>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</si>
  <si>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</si>
  <si>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</si>
  <si>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</si>
  <si>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</si>
  <si>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</si>
  <si>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</si>
  <si>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</si>
  <si>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</si>
  <si>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</si>
  <si>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</si>
  <si>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</si>
  <si>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</si>
  <si>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</si>
  <si>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</si>
  <si>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</si>
  <si>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</si>
  <si>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</si>
  <si>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</si>
  <si>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</si>
  <si>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</si>
  <si>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</si>
  <si>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</si>
  <si>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</si>
  <si>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</si>
  <si>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</si>
  <si>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</si>
  <si>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</si>
  <si>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</si>
  <si>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</si>
  <si>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</si>
  <si>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</si>
  <si>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</si>
  <si>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</si>
  <si>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</si>
  <si>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</si>
  <si>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</si>
  <si>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</si>
  <si>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</si>
  <si>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</si>
  <si>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</si>
  <si>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</si>
  <si>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</si>
  <si>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</si>
  <si>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</si>
  <si>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</si>
  <si>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</si>
  <si>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</si>
  <si>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</si>
  <si>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</si>
  <si>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</si>
  <si>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</si>
  <si>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</si>
  <si>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</si>
  <si>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</si>
  <si>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</si>
  <si>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</si>
  <si>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</si>
  <si>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</si>
  <si>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</si>
  <si>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</si>
  <si>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</si>
  <si>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</si>
  <si>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</si>
  <si>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</si>
  <si>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</si>
  <si>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</si>
  <si>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</si>
  <si>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</si>
  <si>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</si>
  <si>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</si>
  <si>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</si>
  <si>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</si>
  <si>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</si>
  <si>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</si>
  <si>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</si>
  <si>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</si>
  <si>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</si>
  <si>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</si>
  <si>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</si>
  <si>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</si>
  <si>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</si>
  <si>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</si>
  <si>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</si>
  <si>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</si>
  <si>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</si>
  <si>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</si>
  <si>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</si>
  <si>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</si>
  <si>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</si>
  <si>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</si>
  <si>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</si>
  <si>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</si>
  <si>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</si>
  <si>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</si>
  <si>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</si>
  <si>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</si>
  <si>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</si>
  <si>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</si>
  <si>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</si>
  <si>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</si>
  <si>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</si>
  <si>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</si>
  <si>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</si>
  <si>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</si>
  <si>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</si>
  <si>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</si>
  <si>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</si>
  <si>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</si>
  <si>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</si>
  <si>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</si>
  <si>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</si>
  <si>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</si>
  <si>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</si>
  <si>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</si>
  <si>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</si>
  <si>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</si>
  <si>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</si>
  <si>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</si>
  <si>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</si>
  <si>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</si>
  <si>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</si>
  <si>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</si>
  <si>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</si>
  <si>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</si>
  <si>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</si>
  <si>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</si>
  <si>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</si>
  <si>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</si>
  <si>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</si>
  <si>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</si>
  <si>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</si>
  <si>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</si>
  <si>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</si>
  <si>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</si>
  <si>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</si>
  <si>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</si>
  <si>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</si>
  <si>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</si>
  <si>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</si>
  <si>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</si>
  <si>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</si>
  <si>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</si>
  <si>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</si>
  <si>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</si>
  <si>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</si>
  <si>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</si>
  <si>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</si>
  <si>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</si>
  <si>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</si>
  <si>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</si>
  <si>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</si>
  <si>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</si>
  <si>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</si>
  <si>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</si>
  <si>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</si>
  <si>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</si>
  <si>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</si>
  <si>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</si>
  <si>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</si>
  <si>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</si>
  <si>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</si>
  <si>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</si>
  <si>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</si>
  <si>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</si>
  <si>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</si>
  <si>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</si>
  <si>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</si>
  <si>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</si>
  <si>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</si>
  <si>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</si>
  <si>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</si>
  <si>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</si>
  <si>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</si>
  <si>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</si>
  <si>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</si>
  <si>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</si>
  <si>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</si>
  <si>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</si>
  <si>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</si>
  <si>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</si>
  <si>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</si>
  <si>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</si>
  <si>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</si>
  <si>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</si>
  <si>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</si>
  <si>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</si>
  <si>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</si>
  <si>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</si>
  <si>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</si>
  <si>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</si>
  <si>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</si>
  <si>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</si>
  <si>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</si>
  <si>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</si>
  <si>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</si>
  <si>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</si>
  <si>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</si>
  <si>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</si>
  <si>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</si>
  <si>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</si>
  <si>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</si>
  <si>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</si>
  <si>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</si>
  <si>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</si>
  <si>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</si>
  <si>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</si>
  <si>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</si>
  <si>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</si>
  <si>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</si>
  <si>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</si>
  <si>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</si>
  <si>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</si>
  <si>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</si>
  <si>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</si>
  <si>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</si>
  <si>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</si>
  <si>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</si>
  <si>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</si>
  <si>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</si>
  <si>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</si>
  <si>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</si>
  <si>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</si>
  <si>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</si>
  <si>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</si>
  <si>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</si>
  <si>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</si>
  <si>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</si>
  <si>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</si>
  <si>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</si>
  <si>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</si>
  <si>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</si>
  <si>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</si>
  <si>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</si>
  <si>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</si>
  <si>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</si>
  <si>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</si>
  <si>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</si>
  <si>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</si>
  <si>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</si>
  <si>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</si>
  <si>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</si>
  <si>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</si>
  <si>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</si>
  <si>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</si>
  <si>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</si>
  <si>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</si>
  <si>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</si>
  <si>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</si>
  <si>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</si>
  <si>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</si>
  <si>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</si>
  <si>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</si>
  <si>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</si>
  <si>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</si>
  <si>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</si>
  <si>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</si>
  <si>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</si>
  <si>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</si>
  <si>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</si>
  <si>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</si>
  <si>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</si>
  <si>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</si>
  <si>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</si>
  <si>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</si>
  <si>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</si>
  <si>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</si>
  <si>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</si>
  <si>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</si>
  <si>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</si>
  <si>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</si>
  <si>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</si>
  <si>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</si>
  <si>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</si>
  <si>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</si>
  <si>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</si>
  <si>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</si>
  <si>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</si>
  <si>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</si>
  <si>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</si>
  <si>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</si>
  <si>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</si>
  <si>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</si>
  <si>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</si>
  <si>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</si>
  <si>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</si>
  <si>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</si>
  <si>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</si>
  <si>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</si>
  <si>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</si>
  <si>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</si>
  <si>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</si>
  <si>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</si>
  <si>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</si>
  <si>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</si>
  <si>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</si>
  <si>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</si>
  <si>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</si>
  <si>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</si>
  <si>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</si>
  <si>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</si>
  <si>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</si>
  <si>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</si>
  <si>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</si>
  <si>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</si>
  <si>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</si>
  <si>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</si>
  <si>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</si>
  <si>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</si>
  <si>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</si>
  <si>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</si>
  <si>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</si>
  <si>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</si>
  <si>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</si>
  <si>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</si>
  <si>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</si>
  <si>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</si>
  <si>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</si>
  <si>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</si>
  <si>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</si>
  <si>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</si>
  <si>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</si>
  <si>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</si>
  <si>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</si>
  <si>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</si>
  <si>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</si>
  <si>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</si>
  <si>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</si>
  <si>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</si>
  <si>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</si>
  <si>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</si>
  <si>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</si>
  <si>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</si>
  <si>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</si>
  <si>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</si>
  <si>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</si>
  <si>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</si>
  <si>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</si>
  <si>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</si>
  <si>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</si>
  <si>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</si>
  <si>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</si>
  <si>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</si>
  <si>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</si>
  <si>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</si>
  <si>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</si>
  <si>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</si>
  <si>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</si>
  <si>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</si>
  <si>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</si>
  <si>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</si>
  <si>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</si>
  <si>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</si>
  <si>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</si>
  <si>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</si>
  <si>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</si>
  <si>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</si>
  <si>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</si>
  <si>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</si>
  <si>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</si>
  <si>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</si>
  <si>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</si>
  <si>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</si>
  <si>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</si>
  <si>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</si>
  <si>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</si>
  <si>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</si>
  <si>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</si>
  <si>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</si>
  <si>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</si>
  <si>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</si>
  <si>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</si>
  <si>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</si>
  <si>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</si>
  <si>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</si>
  <si>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</si>
  <si>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</si>
  <si>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</si>
  <si>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</si>
  <si>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</si>
  <si>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</si>
  <si>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</si>
  <si>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</si>
  <si>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</si>
  <si>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</si>
  <si>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</si>
  <si>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</si>
  <si>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</si>
  <si>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</si>
  <si>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</si>
  <si>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</si>
  <si>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</si>
  <si>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</si>
  <si>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</si>
  <si>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</si>
  <si>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</si>
  <si>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</si>
  <si>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</si>
  <si>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</si>
  <si>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</si>
  <si>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</si>
  <si>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</si>
  <si>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</si>
  <si>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</si>
  <si>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</si>
  <si>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</si>
  <si>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</si>
  <si>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</si>
  <si>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</si>
  <si>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</si>
  <si>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</si>
  <si>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</si>
  <si>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</si>
  <si>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</si>
  <si>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</si>
  <si>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</si>
  <si>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</si>
  <si>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</si>
  <si>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</si>
  <si>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</si>
  <si>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</si>
  <si>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</si>
  <si>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</si>
  <si>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</si>
  <si>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</si>
  <si>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</si>
  <si>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</si>
  <si>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</si>
  <si>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</si>
  <si>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</si>
  <si>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</si>
  <si>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</si>
  <si>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</si>
  <si>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</si>
  <si>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</si>
  <si>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</si>
  <si>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</si>
  <si>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</si>
  <si>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</si>
  <si>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</si>
  <si>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</si>
  <si>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</si>
  <si>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</si>
  <si>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</si>
  <si>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</si>
  <si>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</si>
  <si>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</si>
  <si>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</si>
  <si>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</si>
  <si>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</si>
  <si>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</si>
  <si>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</si>
  <si>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</si>
  <si>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</si>
  <si>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</si>
  <si>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</si>
  <si>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</si>
  <si>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</si>
  <si>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</si>
  <si>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</si>
  <si>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</si>
  <si>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</si>
  <si>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</si>
  <si>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</si>
  <si>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</si>
  <si>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</si>
  <si>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</si>
  <si>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</si>
  <si>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</si>
  <si>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</si>
  <si>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</si>
  <si>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</si>
  <si>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</si>
  <si>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</si>
  <si>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</si>
  <si>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</si>
  <si>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</si>
  <si>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</si>
  <si>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</si>
  <si>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</si>
  <si>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</si>
  <si>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</si>
  <si>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</si>
  <si>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</si>
  <si>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</si>
  <si>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</si>
  <si>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</si>
  <si>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</si>
  <si>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</si>
  <si>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</si>
  <si>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</si>
  <si>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</si>
  <si>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</si>
  <si>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</si>
  <si>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</si>
  <si>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</si>
  <si>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</si>
  <si>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</si>
  <si>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</si>
  <si>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</si>
  <si>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</si>
  <si>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</si>
  <si>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</si>
  <si>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</si>
  <si>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</si>
  <si>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</si>
  <si>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</si>
  <si>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</si>
  <si>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</si>
  <si>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</si>
  <si>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</si>
  <si>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</si>
  <si>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</si>
  <si>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</si>
  <si>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</si>
  <si>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</si>
  <si>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</si>
  <si>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</si>
  <si>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</si>
  <si>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</si>
  <si>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</si>
  <si>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</si>
  <si>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</si>
  <si>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</si>
  <si>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</si>
  <si>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</si>
  <si>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</si>
  <si>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</si>
  <si>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</si>
  <si>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</si>
  <si>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</si>
  <si>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</si>
  <si>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</si>
  <si>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</si>
  <si>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</si>
  <si>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</si>
  <si>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</si>
  <si>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</si>
  <si>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</si>
  <si>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</si>
  <si>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</si>
  <si>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</si>
  <si>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</si>
  <si>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</si>
  <si>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</si>
  <si>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</si>
  <si>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</si>
  <si>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</si>
  <si>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</si>
  <si>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</si>
  <si>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</si>
  <si>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</si>
  <si>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</si>
  <si>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</si>
  <si>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</si>
  <si>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</si>
  <si>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</si>
  <si>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</si>
  <si>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</si>
  <si>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</si>
  <si>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</si>
  <si>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</si>
  <si>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</si>
  <si>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</si>
  <si>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</si>
  <si>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</si>
  <si>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</si>
  <si>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</si>
  <si>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</si>
  <si>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</si>
  <si>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</si>
  <si>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</si>
  <si>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</si>
  <si>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</si>
  <si>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</si>
  <si>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</si>
  <si>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</si>
  <si>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</si>
  <si>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</si>
  <si>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</si>
  <si>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</si>
  <si>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</si>
  <si>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</si>
  <si>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</si>
  <si>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</si>
  <si>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</si>
  <si>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</si>
  <si>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</si>
  <si>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</si>
  <si>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</si>
  <si>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</si>
  <si>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</si>
  <si>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</si>
  <si>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</si>
  <si>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</si>
  <si>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</si>
  <si>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</si>
  <si>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</si>
  <si>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</si>
  <si>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</si>
  <si>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</si>
  <si>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</si>
  <si>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</si>
  <si>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</si>
  <si>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</si>
  <si>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</si>
  <si>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</si>
  <si>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</si>
  <si>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</si>
  <si>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</si>
  <si>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</si>
  <si>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</si>
  <si>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</si>
  <si>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</si>
  <si>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</si>
  <si>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</si>
  <si>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</si>
  <si>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</si>
  <si>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</si>
  <si>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</si>
  <si>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</si>
  <si>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</si>
  <si>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</si>
  <si>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</si>
  <si>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</si>
  <si>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</si>
  <si>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</si>
  <si>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</si>
  <si>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</si>
  <si>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</si>
  <si>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</si>
  <si>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</si>
  <si>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</si>
  <si>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</si>
  <si>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</si>
  <si>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</si>
  <si>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</si>
  <si>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</si>
  <si>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</si>
  <si>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</si>
  <si>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</si>
  <si>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</si>
  <si>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</si>
  <si>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</si>
  <si>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</si>
  <si>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</si>
  <si>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</si>
  <si>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</si>
  <si>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</si>
  <si>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</si>
  <si>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</si>
  <si>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</si>
  <si>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</si>
  <si>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</si>
  <si>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</si>
  <si>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</si>
  <si>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</si>
  <si>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</si>
  <si>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</si>
  <si>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</si>
  <si>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</si>
  <si>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</si>
  <si>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</si>
  <si>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</si>
  <si>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</si>
  <si>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</si>
  <si>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</si>
  <si>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</si>
  <si>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</si>
  <si>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</si>
  <si>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</si>
  <si>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</si>
  <si>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</si>
  <si>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</si>
  <si>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</si>
  <si>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</si>
  <si>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</si>
  <si>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</si>
  <si>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</si>
  <si>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</si>
  <si>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</si>
  <si>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</si>
  <si>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</si>
  <si>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</si>
  <si>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</si>
  <si>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</si>
  <si>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</si>
  <si>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</si>
  <si>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</si>
  <si>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</si>
  <si>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</si>
  <si>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</si>
  <si>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</si>
  <si>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</si>
  <si>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</si>
  <si>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</si>
  <si>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</si>
  <si>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</si>
  <si>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</si>
  <si>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</si>
  <si>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</si>
  <si>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</si>
  <si>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</si>
  <si>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</si>
  <si>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</si>
  <si>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</si>
  <si>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</si>
  <si>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</si>
  <si>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</si>
  <si>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</si>
  <si>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</si>
  <si>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</si>
  <si>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</si>
  <si>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</si>
  <si>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</si>
  <si>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</si>
  <si>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</si>
  <si>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</si>
  <si>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</si>
  <si>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</si>
  <si>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</si>
  <si>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</si>
  <si>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</si>
  <si>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</si>
  <si>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</si>
  <si>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</si>
  <si>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</si>
  <si>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</si>
  <si>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</si>
  <si>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</si>
  <si>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</si>
  <si>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</si>
  <si>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</si>
  <si>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</si>
  <si>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</si>
  <si>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</si>
  <si>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</si>
  <si>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</si>
  <si>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</si>
  <si>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</si>
  <si>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</si>
  <si>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</si>
  <si>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</si>
  <si>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</si>
  <si>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</si>
  <si>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</si>
  <si>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</si>
  <si>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</si>
  <si>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</si>
  <si>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</si>
  <si>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</si>
  <si>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</si>
  <si>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</si>
  <si>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</si>
  <si>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</si>
  <si>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</si>
  <si>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</si>
  <si>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</si>
  <si>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</si>
  <si>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</si>
  <si>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</si>
  <si>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</si>
  <si>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</si>
  <si>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</si>
  <si>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</si>
  <si>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</si>
  <si>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</si>
  <si>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</si>
  <si>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</si>
  <si>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</si>
  <si>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</si>
  <si>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</si>
  <si>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</si>
  <si>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</si>
  <si>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</si>
  <si>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</si>
  <si>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</si>
  <si>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</si>
  <si>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</si>
  <si>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</si>
  <si>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</si>
  <si>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</si>
  <si>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</si>
  <si>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</si>
  <si>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</si>
  <si>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</si>
  <si>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</si>
  <si>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</si>
  <si>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</si>
  <si>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</si>
  <si>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</si>
  <si>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</si>
  <si>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</si>
  <si>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</si>
  <si>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</si>
  <si>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</si>
  <si>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</si>
  <si>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</si>
  <si>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</si>
  <si>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</si>
  <si>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</si>
  <si>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</si>
  <si>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</si>
  <si>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</si>
  <si>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</si>
  <si>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</si>
  <si>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</si>
  <si>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</si>
  <si>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</si>
  <si>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</si>
  <si>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</si>
  <si>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</si>
  <si>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</si>
  <si>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</si>
  <si>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</si>
  <si>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</si>
  <si>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</si>
  <si>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</si>
  <si>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</si>
  <si>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</si>
  <si>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</si>
  <si>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</si>
  <si>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</si>
  <si>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</si>
  <si>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</si>
  <si>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</si>
  <si>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</si>
  <si>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</si>
  <si>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</si>
  <si>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</si>
  <si>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</si>
  <si>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</si>
  <si>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</si>
  <si>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</si>
  <si>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</si>
  <si>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</si>
  <si>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</si>
  <si>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</si>
  <si>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</si>
  <si>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</si>
  <si>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</si>
  <si>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</si>
  <si>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</si>
  <si>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</si>
  <si>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</si>
  <si>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</si>
  <si>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</si>
  <si>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</si>
  <si>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</si>
  <si>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</si>
  <si>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</si>
  <si>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767851104</t>
  </si>
  <si>
    <t xml:space="preserve">Montáž zastřešení VZT komínu a vyústění poturbí na střeše </t>
  </si>
  <si>
    <t>151905895</t>
  </si>
  <si>
    <t>271</t>
  </si>
  <si>
    <t>55344686</t>
  </si>
  <si>
    <t>ocelová kontrukce cca 600x2000mm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</si>
  <si>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</si>
  <si>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</si>
  <si>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</si>
  <si>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</si>
  <si>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</si>
  <si>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</si>
  <si>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</si>
  <si>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</si>
  <si>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</si>
  <si>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</si>
  <si>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767995111</t>
  </si>
  <si>
    <t>Montáž atypických zámečnických konstrukcí hmotnosti do 5 kg</t>
  </si>
  <si>
    <t>-1865283834</t>
  </si>
  <si>
    <t>"ZTI"12+"vytápění"4+"chlazení"15</t>
  </si>
  <si>
    <t>275</t>
  </si>
  <si>
    <t>423928880</t>
  </si>
  <si>
    <t>konzola lištová cca 41/41/2,5 s objímkami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</si>
  <si>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</si>
  <si>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</si>
  <si>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</si>
  <si>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</si>
  <si>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</si>
  <si>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</si>
  <si>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</si>
  <si>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</si>
  <si>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</si>
  <si>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</si>
  <si>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</si>
  <si>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</si>
  <si>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</si>
  <si>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</si>
  <si>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</si>
  <si>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</si>
  <si>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</si>
  <si>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</si>
  <si>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</si>
  <si>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</si>
  <si>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</si>
  <si>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</si>
  <si>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</si>
  <si>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</si>
  <si>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</si>
  <si>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</si>
  <si>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</si>
  <si>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</si>
  <si>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</si>
  <si>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</si>
  <si>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</si>
  <si>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</si>
  <si>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</si>
  <si>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</si>
  <si>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</si>
  <si>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</si>
  <si>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</si>
  <si>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</si>
  <si>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</si>
  <si>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</si>
  <si>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</si>
  <si>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</si>
  <si>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</si>
  <si>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</si>
  <si>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</si>
  <si>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</si>
  <si>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</si>
  <si>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</si>
  <si>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</si>
  <si>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</si>
  <si>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</si>
  <si>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</si>
  <si>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</si>
  <si>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</si>
  <si>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</si>
  <si>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</si>
  <si>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</si>
  <si>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</si>
  <si>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</si>
  <si>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</si>
  <si>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</si>
  <si>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</si>
  <si>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</si>
  <si>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</si>
  <si>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</si>
  <si>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</si>
  <si>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</si>
  <si>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</si>
  <si>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</si>
  <si>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</si>
  <si>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</si>
  <si>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</si>
  <si>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</si>
  <si>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</si>
  <si>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</si>
  <si>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</si>
  <si>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</si>
  <si>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</si>
  <si>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</si>
  <si>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</si>
  <si>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</si>
  <si>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</si>
  <si>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</si>
  <si>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</si>
  <si>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</si>
  <si>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</si>
  <si>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</si>
  <si>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</si>
  <si>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</si>
  <si>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</si>
  <si>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</si>
  <si>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</si>
  <si>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</si>
  <si>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</si>
  <si>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</si>
  <si>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</si>
  <si>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</si>
  <si>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</si>
  <si>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</si>
  <si>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</si>
  <si>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</si>
  <si>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</si>
  <si>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</si>
  <si>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</si>
  <si>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</si>
  <si>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</si>
  <si>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</si>
  <si>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</si>
  <si>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</si>
  <si>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</si>
  <si>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</si>
  <si>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</si>
  <si>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</si>
  <si>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</si>
  <si>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</si>
  <si>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</si>
  <si>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</si>
  <si>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</si>
  <si>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</si>
  <si>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</si>
  <si>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</si>
  <si>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</si>
  <si>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</si>
  <si>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</si>
  <si>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</si>
  <si>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</si>
  <si>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</si>
  <si>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</si>
  <si>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</si>
  <si>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</si>
  <si>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</si>
  <si>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</si>
  <si>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</si>
  <si>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</si>
  <si>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</si>
  <si>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</si>
  <si>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</si>
  <si>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</si>
  <si>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</si>
  <si>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</si>
  <si>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</si>
  <si>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</si>
  <si>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</si>
  <si>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</si>
  <si>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</si>
  <si>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</si>
  <si>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</si>
  <si>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</si>
  <si>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</si>
  <si>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</si>
  <si>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</si>
  <si>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</si>
  <si>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</si>
  <si>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</si>
  <si>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</si>
  <si>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</si>
  <si>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</si>
  <si>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</si>
  <si>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</si>
  <si>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</si>
  <si>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</si>
  <si>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</si>
  <si>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</si>
  <si>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</si>
  <si>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</si>
  <si>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</si>
  <si>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</si>
  <si>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</si>
  <si>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</si>
  <si>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</si>
  <si>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</si>
  <si>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</si>
  <si>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</si>
  <si>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</si>
  <si>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</si>
  <si>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</si>
  <si>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</si>
  <si>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</si>
  <si>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</si>
  <si>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</si>
  <si>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</si>
  <si>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</si>
  <si>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</si>
  <si>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</si>
  <si>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</si>
  <si>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</si>
  <si>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</si>
  <si>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</si>
  <si>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</si>
  <si>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</si>
  <si>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</si>
  <si>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</si>
  <si>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</si>
  <si>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</si>
  <si>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</si>
  <si>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</si>
  <si>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</si>
  <si>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</si>
  <si>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</si>
  <si>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</si>
  <si>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</si>
  <si>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</si>
  <si>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</si>
  <si>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</si>
  <si>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</si>
  <si>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</si>
  <si>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</si>
  <si>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</si>
  <si>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</si>
  <si>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</si>
  <si>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</si>
  <si>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</si>
  <si>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</si>
  <si>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</si>
  <si>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</si>
  <si>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</si>
  <si>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</si>
  <si>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</si>
  <si>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</si>
  <si>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</si>
  <si>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</si>
  <si>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</si>
  <si>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</si>
  <si>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</si>
  <si>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</si>
  <si>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</si>
  <si>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</si>
  <si>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</si>
  <si>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</si>
  <si>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</si>
  <si>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</si>
  <si>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</si>
  <si>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</si>
  <si>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</si>
  <si>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</si>
  <si>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</si>
  <si>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</si>
  <si>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</si>
  <si>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</si>
  <si>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</si>
  <si>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</si>
  <si>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</si>
  <si>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</si>
  <si>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</si>
  <si>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</si>
  <si>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</si>
  <si>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</si>
  <si>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</si>
  <si>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</si>
  <si>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</si>
  <si>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</si>
  <si>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</si>
  <si>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</si>
  <si>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</si>
  <si>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</si>
  <si>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</si>
  <si>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</si>
  <si>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</si>
  <si>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</si>
  <si>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</si>
  <si>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</si>
  <si>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</si>
  <si>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</si>
  <si>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</si>
  <si>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</si>
  <si>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</si>
  <si>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</si>
  <si>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</si>
  <si>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</si>
  <si>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</si>
  <si>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</si>
  <si>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</si>
  <si>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</si>
  <si>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</si>
  <si>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</si>
  <si>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</si>
  <si>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</si>
  <si>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</si>
  <si>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</si>
  <si>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</si>
  <si>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</si>
  <si>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</si>
  <si>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</si>
  <si>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</si>
  <si>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</si>
  <si>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</si>
  <si>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</si>
  <si>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</si>
  <si>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</si>
  <si>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</si>
  <si>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</si>
  <si>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</si>
  <si>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</si>
  <si>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</si>
  <si>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</si>
  <si>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</si>
  <si>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</si>
  <si>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</si>
  <si>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</si>
  <si>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</si>
  <si>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</si>
  <si>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zákl. </t>
  </si>
  <si>
    <t xml:space="preserve">sníž. </t>
  </si>
  <si>
    <t>Pytlování nebezpečného odpadu s obsahem azbestu</t>
  </si>
  <si>
    <t>Položka č. 222 byla vypuštěna.</t>
  </si>
  <si>
    <t xml:space="preserve">Demontáž potrubí vláknocementového DN 200 - demontáž VZT potrubí s azbestovými vlákny v komínovém tělese </t>
  </si>
  <si>
    <t>Demontáž lešení pomocného pro objekty pozemních staveb s lešeňovou podlahou v do 1,9 m zatížení do 150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</si>
</sst>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5" workbookViewId="0">
      <selection activeCell="AR1" sqref="AR1:BE104857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47.441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hidden="1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8.88671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75" t="s">
        <v>5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8"/>
      <c r="BE5" s="200" t="s">
        <v>15</v>
      </c>
      <c r="BS5" s="15" t="s">
        <v>6</v>
      </c>
    </row>
    <row r="6" spans="1:74" ht="37" customHeight="1">
      <c r="B6" s="18"/>
      <c r="D6" s="24" t="s">
        <v>16</v>
      </c>
      <c r="K6" s="204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8"/>
      <c r="BE6" s="20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20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1"/>
      <c r="BS8" s="15" t="s">
        <v>18</v>
      </c>
    </row>
    <row r="9" spans="1:74" ht="14.4" customHeight="1">
      <c r="B9" s="18"/>
      <c r="AR9" s="18"/>
      <c r="BE9" s="201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201"/>
      <c r="BS10" s="15" t="s">
        <v>18</v>
      </c>
    </row>
    <row r="11" spans="1:74" ht="18.5" customHeight="1">
      <c r="B11" s="18"/>
      <c r="E11" s="23" t="s">
        <v>28</v>
      </c>
      <c r="AK11" s="25" t="s">
        <v>29</v>
      </c>
      <c r="AN11" s="23" t="s">
        <v>1</v>
      </c>
      <c r="AR11" s="18"/>
      <c r="BE11" s="201"/>
      <c r="BS11" s="15" t="s">
        <v>18</v>
      </c>
    </row>
    <row r="12" spans="1:74" ht="7" customHeight="1">
      <c r="B12" s="18"/>
      <c r="AR12" s="18"/>
      <c r="BE12" s="201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201"/>
      <c r="BS13" s="15" t="s">
        <v>18</v>
      </c>
    </row>
    <row r="14" spans="1:74" ht="12.5">
      <c r="B14" s="18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29</v>
      </c>
      <c r="AN14" s="27" t="s">
        <v>31</v>
      </c>
      <c r="AR14" s="18"/>
      <c r="BE14" s="201"/>
      <c r="BS14" s="15" t="s">
        <v>18</v>
      </c>
    </row>
    <row r="15" spans="1:74" ht="7" customHeight="1">
      <c r="B15" s="18"/>
      <c r="AR15" s="18"/>
      <c r="BE15" s="201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201"/>
      <c r="BS16" s="15" t="s">
        <v>3</v>
      </c>
    </row>
    <row r="17" spans="2:71" ht="18.5" customHeight="1">
      <c r="B17" s="18"/>
      <c r="E17" s="23" t="s">
        <v>35</v>
      </c>
      <c r="AK17" s="25" t="s">
        <v>29</v>
      </c>
      <c r="AN17" s="23" t="s">
        <v>1</v>
      </c>
      <c r="AR17" s="18"/>
      <c r="BE17" s="201"/>
      <c r="BS17" s="15" t="s">
        <v>3</v>
      </c>
    </row>
    <row r="18" spans="2:71" ht="7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201"/>
      <c r="BS19" s="15" t="s">
        <v>6</v>
      </c>
    </row>
    <row r="20" spans="2:71" ht="18.5" customHeight="1">
      <c r="B20" s="18"/>
      <c r="E20" s="23" t="s">
        <v>28</v>
      </c>
      <c r="AK20" s="25" t="s">
        <v>29</v>
      </c>
      <c r="AN20" s="23" t="s">
        <v>1</v>
      </c>
      <c r="AR20" s="18"/>
      <c r="BE20" s="201"/>
      <c r="BS20" s="15" t="s">
        <v>32</v>
      </c>
    </row>
    <row r="21" spans="2:71" ht="7" customHeight="1">
      <c r="B21" s="18"/>
      <c r="AR21" s="18"/>
      <c r="BE21" s="201"/>
    </row>
    <row r="22" spans="2:71" ht="12" customHeight="1">
      <c r="B22" s="18"/>
      <c r="D22" s="25" t="s">
        <v>37</v>
      </c>
      <c r="AR22" s="18"/>
      <c r="BE22" s="201"/>
    </row>
    <row r="23" spans="2:71" ht="14.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7" customHeight="1">
      <c r="B24" s="18"/>
      <c r="AR24" s="18"/>
      <c r="BE24" s="201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6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R26" s="30"/>
      <c r="BE26" s="201"/>
    </row>
    <row r="27" spans="2:71" s="1" customFormat="1" ht="7" customHeight="1">
      <c r="B27" s="30"/>
      <c r="AR27" s="30"/>
      <c r="BE27" s="201"/>
    </row>
    <row r="28" spans="2:71" s="1" customFormat="1" ht="12.5">
      <c r="B28" s="30"/>
      <c r="L28" s="210" t="s">
        <v>39</v>
      </c>
      <c r="M28" s="210"/>
      <c r="N28" s="210"/>
      <c r="O28" s="210"/>
      <c r="P28" s="21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41</v>
      </c>
      <c r="AL28" s="210"/>
      <c r="AM28" s="210"/>
      <c r="AN28" s="210"/>
      <c r="AO28" s="210"/>
      <c r="AR28" s="30"/>
      <c r="BE28" s="201"/>
    </row>
    <row r="29" spans="2:71" s="2" customFormat="1" ht="14.4" hidden="1" customHeight="1">
      <c r="B29" s="34"/>
      <c r="D29" s="25" t="s">
        <v>42</v>
      </c>
      <c r="F29" s="25" t="s">
        <v>43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4"/>
      <c r="BE29" s="202"/>
    </row>
    <row r="30" spans="2:71" s="2" customFormat="1" ht="14.4" hidden="1" customHeight="1">
      <c r="B30" s="34"/>
      <c r="F30" s="25" t="s">
        <v>44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4"/>
      <c r="BE30" s="202"/>
    </row>
    <row r="31" spans="2:71" s="2" customFormat="1" ht="14.4" customHeight="1">
      <c r="B31" s="34"/>
      <c r="D31" s="35" t="s">
        <v>42</v>
      </c>
      <c r="F31" s="25" t="s">
        <v>45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f>W31*0.21</f>
        <v>0</v>
      </c>
      <c r="AL31" s="192"/>
      <c r="AM31" s="192"/>
      <c r="AN31" s="192"/>
      <c r="AO31" s="192"/>
      <c r="AR31" s="34"/>
      <c r="BE31" s="202"/>
    </row>
    <row r="32" spans="2:71" s="2" customFormat="1" ht="14.4" customHeight="1">
      <c r="B32" s="34"/>
      <c r="F32" s="25" t="s">
        <v>46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4"/>
      <c r="BE32" s="202"/>
    </row>
    <row r="33" spans="2:57" s="2" customFormat="1" ht="14.4" hidden="1" customHeight="1">
      <c r="B33" s="34"/>
      <c r="F33" s="25" t="s">
        <v>47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4"/>
      <c r="BE33" s="202"/>
    </row>
    <row r="34" spans="2:57" s="1" customFormat="1" ht="7" customHeight="1">
      <c r="B34" s="30"/>
      <c r="AR34" s="30"/>
      <c r="BE34" s="201"/>
    </row>
    <row r="35" spans="2:57" s="1" customFormat="1" ht="26" customHeight="1">
      <c r="B35" s="30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6" t="s">
        <v>50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AK26+AK31</f>
        <v>0</v>
      </c>
      <c r="AL35" s="197"/>
      <c r="AM35" s="197"/>
      <c r="AN35" s="197"/>
      <c r="AO35" s="199"/>
      <c r="AP35" s="36"/>
      <c r="AQ35" s="36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5">
      <c r="B60" s="30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5">
      <c r="B75" s="30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</row>
    <row r="81" spans="1:90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</row>
    <row r="82" spans="1:90" s="1" customFormat="1" ht="25" customHeight="1">
      <c r="B82" s="30"/>
      <c r="C82" s="19" t="s">
        <v>57</v>
      </c>
      <c r="AR82" s="30"/>
    </row>
    <row r="83" spans="1:90" s="1" customFormat="1" ht="7" customHeight="1">
      <c r="B83" s="30"/>
      <c r="AR83" s="30"/>
    </row>
    <row r="84" spans="1:90" s="3" customFormat="1" ht="12" customHeight="1">
      <c r="B84" s="47"/>
      <c r="C84" s="25" t="s">
        <v>13</v>
      </c>
      <c r="L84" s="3" t="str">
        <f>K5</f>
        <v>z025042024</v>
      </c>
      <c r="AR84" s="47"/>
    </row>
    <row r="85" spans="1:90" s="4" customFormat="1" ht="37" customHeight="1">
      <c r="B85" s="48"/>
      <c r="C85" s="49" t="s">
        <v>16</v>
      </c>
      <c r="L85" s="182" t="str">
        <f>K6</f>
        <v>Mánesova 1453/75 - rekonstrukce sociálních zařízení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8"/>
    </row>
    <row r="86" spans="1:90" s="1" customFormat="1" ht="7" customHeight="1">
      <c r="B86" s="30"/>
      <c r="AR86" s="30"/>
    </row>
    <row r="87" spans="1:90" s="1" customFormat="1" ht="12" customHeight="1">
      <c r="B87" s="30"/>
      <c r="C87" s="25" t="s">
        <v>22</v>
      </c>
      <c r="L87" s="50" t="str">
        <f>IF(K8="","",K8)</f>
        <v xml:space="preserve">Praha </v>
      </c>
      <c r="AI87" s="25" t="s">
        <v>24</v>
      </c>
      <c r="AM87" s="184" t="str">
        <f>IF(AN8= "","",AN8)</f>
        <v>18. 7. 2023</v>
      </c>
      <c r="AN87" s="184"/>
      <c r="AR87" s="30"/>
    </row>
    <row r="88" spans="1:90" s="1" customFormat="1" ht="7" customHeight="1">
      <c r="B88" s="30"/>
      <c r="AR88" s="30"/>
    </row>
    <row r="89" spans="1:90" s="1" customFormat="1" ht="14.9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185" t="str">
        <f>IF(E17="","",E17)</f>
        <v>Ing. Jan Krpata</v>
      </c>
      <c r="AN89" s="186"/>
      <c r="AO89" s="186"/>
      <c r="AP89" s="186"/>
      <c r="AR89" s="30"/>
      <c r="AS89" s="187" t="s">
        <v>58</v>
      </c>
      <c r="AT89" s="18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4.9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5" t="str">
        <f>IF(E20="","",E20)</f>
        <v xml:space="preserve"> </v>
      </c>
      <c r="AN90" s="186"/>
      <c r="AO90" s="186"/>
      <c r="AP90" s="186"/>
      <c r="AR90" s="30"/>
      <c r="AS90" s="189"/>
      <c r="AT90" s="190"/>
      <c r="BD90" s="54"/>
    </row>
    <row r="91" spans="1:90" s="1" customFormat="1" ht="10.75" customHeight="1">
      <c r="B91" s="30"/>
      <c r="AR91" s="30"/>
      <c r="AS91" s="189"/>
      <c r="AT91" s="190"/>
      <c r="BD91" s="54"/>
    </row>
    <row r="92" spans="1:90" s="1" customFormat="1" ht="29.25" customHeight="1">
      <c r="B92" s="30"/>
      <c r="C92" s="177" t="s">
        <v>59</v>
      </c>
      <c r="D92" s="178"/>
      <c r="E92" s="178"/>
      <c r="F92" s="178"/>
      <c r="G92" s="178"/>
      <c r="H92" s="55"/>
      <c r="I92" s="179" t="s">
        <v>60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61</v>
      </c>
      <c r="AH92" s="178"/>
      <c r="AI92" s="178"/>
      <c r="AJ92" s="178"/>
      <c r="AK92" s="178"/>
      <c r="AL92" s="178"/>
      <c r="AM92" s="178"/>
      <c r="AN92" s="179" t="s">
        <v>62</v>
      </c>
      <c r="AO92" s="178"/>
      <c r="AP92" s="181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75" customHeight="1">
      <c r="B93" s="30"/>
      <c r="AR93" s="30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6" customHeight="1">
      <c r="A95" s="71" t="s">
        <v>81</v>
      </c>
      <c r="B95" s="72"/>
      <c r="C95" s="73"/>
      <c r="D95" s="172" t="s">
        <v>14</v>
      </c>
      <c r="E95" s="172"/>
      <c r="F95" s="172"/>
      <c r="G95" s="172"/>
      <c r="H95" s="172"/>
      <c r="I95" s="74"/>
      <c r="J95" s="172" t="s">
        <v>17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94">
        <f>'z025042024 - Mánesova 145...'!J28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'z025042024 - Mánesova 145...'!P151</f>
        <v>0</v>
      </c>
      <c r="AV95" s="77">
        <f>'z025042024 - Mánesova 145...'!J31</f>
        <v>0</v>
      </c>
      <c r="AW95" s="77">
        <f>'z025042024 - Mánesova 145...'!J32</f>
        <v>0</v>
      </c>
      <c r="AX95" s="77">
        <f>'z025042024 - Mánesova 145...'!J33</f>
        <v>0</v>
      </c>
      <c r="AY95" s="77">
        <f>'z025042024 - Mánesova 145...'!J34</f>
        <v>0</v>
      </c>
      <c r="AZ95" s="77">
        <f>'z025042024 - Mánesova 145...'!F31</f>
        <v>0</v>
      </c>
      <c r="BA95" s="77">
        <f>'z025042024 - Mánesova 145...'!F32</f>
        <v>0</v>
      </c>
      <c r="BB95" s="77">
        <f>'z025042024 - Mánesova 145...'!F33</f>
        <v>0</v>
      </c>
      <c r="BC95" s="77">
        <f>'z025042024 - Mánesova 145...'!F34</f>
        <v>0</v>
      </c>
      <c r="BD95" s="79">
        <f>'z025042024 - Mánesova 145...'!F35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z025042024 - Mánesova 145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9"/>
  <sheetViews>
    <sheetView showGridLines="0" tabSelected="1" workbookViewId="0">
      <selection activeCell="E6" sqref="E6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6640625" customWidth="1"/>
    <col min="7" max="7" width="7.44140625" customWidth="1"/>
    <col min="8" max="8" width="14" customWidth="1"/>
    <col min="9" max="9" width="15.6640625" customWidth="1"/>
    <col min="10" max="10" width="22.33203125" customWidth="1"/>
    <col min="11" max="11" width="22.33203125" hidden="1" customWidth="1"/>
    <col min="12" max="12" width="9.33203125" hidden="1" customWidth="1"/>
    <col min="13" max="13" width="10.6640625" hidden="1" customWidth="1"/>
    <col min="14" max="14" width="8.88671875" hidden="1" customWidth="1"/>
    <col min="15" max="20" width="14.10937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8.88671875" hidden="1"/>
  </cols>
  <sheetData>
    <row r="2" spans="2:46" ht="37" customHeight="1">
      <c r="L2" s="175" t="s">
        <v>5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5" t="s">
        <v>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" customHeight="1">
      <c r="B7" s="30"/>
      <c r="E7" s="182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1" t="str">
        <f>'Rekapitulace stavby'!AN8</f>
        <v>18. 7. 2023</v>
      </c>
      <c r="L10" s="30"/>
    </row>
    <row r="11" spans="2:46" s="1" customFormat="1" ht="10.75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203"/>
      <c r="G16" s="203"/>
      <c r="H16" s="203"/>
      <c r="I16" s="25" t="s">
        <v>29</v>
      </c>
      <c r="J16" s="26" t="str">
        <f>'Rekapitulace stavby'!AN14</f>
        <v>Vyplň údaj</v>
      </c>
      <c r="L16" s="30"/>
    </row>
    <row r="17" spans="2:12" s="1" customFormat="1" ht="7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" customHeight="1">
      <c r="B25" s="82"/>
      <c r="E25" s="207" t="s">
        <v>1</v>
      </c>
      <c r="F25" s="207"/>
      <c r="G25" s="207"/>
      <c r="H25" s="207"/>
      <c r="L25" s="82"/>
    </row>
    <row r="26" spans="2:12" s="1" customFormat="1" ht="7" customHeight="1">
      <c r="B26" s="30"/>
      <c r="L26" s="30"/>
    </row>
    <row r="27" spans="2:12" s="1" customFormat="1" ht="7" customHeight="1">
      <c r="B27" s="30"/>
      <c r="D27" s="52"/>
      <c r="E27" s="52"/>
      <c r="F27" s="52"/>
      <c r="G27" s="52"/>
      <c r="H27" s="52"/>
      <c r="I27" s="52"/>
      <c r="J27" s="52"/>
      <c r="K27" s="52"/>
      <c r="L27" s="30"/>
    </row>
    <row r="28" spans="2:12" s="1" customFormat="1" ht="25.4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" customHeight="1">
      <c r="B29" s="30"/>
      <c r="D29" s="52"/>
      <c r="E29" s="52"/>
      <c r="F29" s="52"/>
      <c r="G29" s="52"/>
      <c r="H29" s="52"/>
      <c r="I29" s="52"/>
      <c r="J29" s="52"/>
      <c r="K29" s="52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hidden="1" customHeight="1">
      <c r="B31" s="30"/>
      <c r="D31" s="35" t="s">
        <v>42</v>
      </c>
      <c r="E31" s="25" t="s">
        <v>43</v>
      </c>
      <c r="F31" s="84">
        <f>ROUND((SUM(BE151:BE588)),  2)</f>
        <v>0</v>
      </c>
      <c r="I31" s="85">
        <v>0.21</v>
      </c>
      <c r="J31" s="84">
        <f>ROUND(((SUM(BE151:BE588))*I31),  2)</f>
        <v>0</v>
      </c>
      <c r="L31" s="30"/>
    </row>
    <row r="32" spans="2:12" s="1" customFormat="1" ht="14.4" hidden="1" customHeight="1">
      <c r="B32" s="30"/>
      <c r="E32" s="25" t="s">
        <v>44</v>
      </c>
      <c r="F32" s="84">
        <f>ROUND((SUM(BF151:BF588)),  2)</f>
        <v>0</v>
      </c>
      <c r="I32" s="85">
        <v>0.15</v>
      </c>
      <c r="J32" s="84">
        <f>ROUND(((SUM(BF151:BF588))*I32),  2)</f>
        <v>0</v>
      </c>
      <c r="L32" s="30"/>
    </row>
    <row r="33" spans="2:12" s="1" customFormat="1" ht="14.4" customHeight="1">
      <c r="B33" s="30"/>
      <c r="D33" s="25" t="s">
        <v>42</v>
      </c>
      <c r="E33" s="25" t="s">
        <v>1638</v>
      </c>
      <c r="F33" s="84">
        <f>J28</f>
        <v>0</v>
      </c>
      <c r="I33" s="85">
        <v>0.21</v>
      </c>
      <c r="J33" s="84">
        <f>F33*0.21</f>
        <v>0</v>
      </c>
      <c r="L33" s="30"/>
    </row>
    <row r="34" spans="2:12" s="1" customFormat="1" ht="14.4" customHeight="1">
      <c r="B34" s="30"/>
      <c r="E34" s="25" t="s">
        <v>1639</v>
      </c>
      <c r="F34" s="84">
        <f>ROUND((SUM(BH151:BH588)),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ROUND((SUM(BI151:BI588)),  2)</f>
        <v>0</v>
      </c>
      <c r="I35" s="85">
        <v>0</v>
      </c>
      <c r="J35" s="84">
        <f>0</f>
        <v>0</v>
      </c>
      <c r="L35" s="30"/>
    </row>
    <row r="36" spans="2:12" s="1" customFormat="1" ht="7" customHeight="1">
      <c r="B36" s="30"/>
      <c r="L36" s="30"/>
    </row>
    <row r="37" spans="2:12" s="1" customFormat="1" ht="25.4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J28+J33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5">
      <c r="B61" s="30"/>
      <c r="D61" s="42" t="s">
        <v>53</v>
      </c>
      <c r="E61" s="32"/>
      <c r="F61" s="92" t="s">
        <v>54</v>
      </c>
      <c r="G61" s="42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5">
      <c r="B76" s="30"/>
      <c r="D76" s="42" t="s">
        <v>53</v>
      </c>
      <c r="E76" s="32"/>
      <c r="F76" s="92" t="s">
        <v>54</v>
      </c>
      <c r="G76" s="42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0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47" s="1" customFormat="1" ht="25" customHeight="1">
      <c r="B82" s="30"/>
      <c r="C82" s="19" t="s">
        <v>86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" customHeight="1">
      <c r="B85" s="30"/>
      <c r="E85" s="182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1" t="str">
        <f>IF(J10="","",J10)</f>
        <v>18. 7. 2023</v>
      </c>
      <c r="L87" s="30"/>
    </row>
    <row r="88" spans="2:47" s="1" customFormat="1" ht="7" customHeight="1">
      <c r="B88" s="30"/>
      <c r="L88" s="30"/>
    </row>
    <row r="89" spans="2:47" s="1" customFormat="1" ht="14.9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9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25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25" customHeight="1">
      <c r="B93" s="30"/>
      <c r="L93" s="30"/>
    </row>
    <row r="94" spans="2:47" s="1" customFormat="1" ht="22.75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20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20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9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20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20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20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20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20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20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20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20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20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20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20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20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20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20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20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20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20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20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20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20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20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20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20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20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J503</f>
        <v>0</v>
      </c>
      <c r="L123" s="101"/>
    </row>
    <row r="124" spans="2:12" s="9" customFormat="1" ht="20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J513</f>
        <v>0</v>
      </c>
      <c r="L124" s="101"/>
    </row>
    <row r="125" spans="2:12" s="9" customFormat="1" ht="20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J536</f>
        <v>0</v>
      </c>
      <c r="L125" s="101"/>
    </row>
    <row r="126" spans="2:12" s="9" customFormat="1" ht="20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J549</f>
        <v>0</v>
      </c>
      <c r="L126" s="101"/>
    </row>
    <row r="127" spans="2:12" s="9" customFormat="1" ht="20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J566</f>
        <v>0</v>
      </c>
      <c r="L127" s="101"/>
    </row>
    <row r="128" spans="2:12" s="8" customFormat="1" ht="2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J572</f>
        <v>0</v>
      </c>
      <c r="L128" s="97"/>
    </row>
    <row r="129" spans="2:12" s="8" customFormat="1" ht="2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J578</f>
        <v>0</v>
      </c>
      <c r="L129" s="97"/>
    </row>
    <row r="130" spans="2:12" s="9" customFormat="1" ht="20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J579</f>
        <v>0</v>
      </c>
      <c r="L130" s="101"/>
    </row>
    <row r="131" spans="2:12" s="9" customFormat="1" ht="20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J581</f>
        <v>0</v>
      </c>
      <c r="L131" s="101"/>
    </row>
    <row r="132" spans="2:12" s="9" customFormat="1" ht="20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J583</f>
        <v>0</v>
      </c>
      <c r="L132" s="101"/>
    </row>
    <row r="133" spans="2:12" s="9" customFormat="1" ht="20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J587</f>
        <v>0</v>
      </c>
      <c r="L133" s="101"/>
    </row>
    <row r="134" spans="2:12" s="1" customFormat="1" ht="21.75" customHeight="1">
      <c r="B134" s="30"/>
      <c r="L134" s="30"/>
    </row>
    <row r="135" spans="2:12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0"/>
    </row>
    <row r="139" spans="2:12" s="1" customFormat="1" ht="7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  <row r="140" spans="2:12" s="1" customFormat="1" ht="25" customHeight="1">
      <c r="B140" s="30"/>
      <c r="C140" s="19" t="s">
        <v>130</v>
      </c>
      <c r="L140" s="30"/>
    </row>
    <row r="141" spans="2:12" s="1" customFormat="1" ht="7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" customHeight="1">
      <c r="B143" s="30"/>
      <c r="E143" s="182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1" t="str">
        <f>IF(J10="","",J10)</f>
        <v>18. 7. 2023</v>
      </c>
      <c r="L145" s="30"/>
    </row>
    <row r="146" spans="2:65" s="1" customFormat="1" ht="7" customHeight="1">
      <c r="B146" s="30"/>
      <c r="L146" s="30"/>
    </row>
    <row r="147" spans="2:65" s="1" customFormat="1" ht="14.9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9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25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75" customHeight="1">
      <c r="B151" s="30"/>
      <c r="C151" s="62" t="s">
        <v>142</v>
      </c>
      <c r="J151" s="110">
        <f>BK151</f>
        <v>0</v>
      </c>
      <c r="L151" s="30"/>
      <c r="M151" s="60"/>
      <c r="N151" s="52"/>
      <c r="O151" s="52"/>
      <c r="P151" s="111">
        <f>P152+P261+P572+P578</f>
        <v>0</v>
      </c>
      <c r="Q151" s="52"/>
      <c r="R151" s="111">
        <f>R152+R261+R572+R578</f>
        <v>150.73841451999999</v>
      </c>
      <c r="S151" s="52"/>
      <c r="T151" s="112">
        <f>T152+T261+T572+T578</f>
        <v>214.01610500000004</v>
      </c>
      <c r="AT151" s="15" t="s">
        <v>77</v>
      </c>
      <c r="AU151" s="15" t="s">
        <v>90</v>
      </c>
      <c r="BK151" s="113">
        <f>BK152+BK261+BK572+BK578</f>
        <v>0</v>
      </c>
    </row>
    <row r="152" spans="2:65" s="11" customFormat="1" ht="26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75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4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3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3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3" customHeight="1">
      <c r="B157" s="126"/>
      <c r="C157" s="127" t="s">
        <v>151</v>
      </c>
      <c r="D157" s="127" t="s">
        <v>147</v>
      </c>
      <c r="E157" s="128"/>
      <c r="F157" s="129" t="s">
        <v>160</v>
      </c>
      <c r="G157" s="130"/>
      <c r="H157" s="131"/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161</v>
      </c>
    </row>
    <row r="158" spans="2:65" s="1" customFormat="1" ht="23" customHeight="1">
      <c r="B158" s="126"/>
      <c r="C158" s="127" t="s">
        <v>162</v>
      </c>
      <c r="D158" s="127" t="s">
        <v>147</v>
      </c>
      <c r="E158" s="128" t="s">
        <v>163</v>
      </c>
      <c r="F158" s="129" t="s">
        <v>164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165</v>
      </c>
    </row>
    <row r="159" spans="2:65" s="1" customFormat="1" ht="14" customHeight="1">
      <c r="B159" s="126"/>
      <c r="C159" s="127" t="s">
        <v>166</v>
      </c>
      <c r="D159" s="127" t="s">
        <v>147</v>
      </c>
      <c r="E159" s="128" t="s">
        <v>167</v>
      </c>
      <c r="F159" s="129" t="s">
        <v>168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169</v>
      </c>
    </row>
    <row r="160" spans="2:65" s="1" customFormat="1" ht="23" customHeight="1">
      <c r="B160" s="126"/>
      <c r="C160" s="127" t="s">
        <v>170</v>
      </c>
      <c r="D160" s="127" t="s">
        <v>147</v>
      </c>
      <c r="E160" s="128" t="s">
        <v>171</v>
      </c>
      <c r="F160" s="129" t="s">
        <v>172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173</v>
      </c>
    </row>
    <row r="161" spans="2:65" s="1" customFormat="1" ht="14" customHeight="1">
      <c r="B161" s="126"/>
      <c r="C161" s="141" t="s">
        <v>174</v>
      </c>
      <c r="D161" s="141" t="s">
        <v>175</v>
      </c>
      <c r="E161" s="142" t="s">
        <v>176</v>
      </c>
      <c r="F161" s="143" t="s">
        <v>177</v>
      </c>
      <c r="G161" s="144" t="s">
        <v>178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174</v>
      </c>
      <c r="AT161" s="139" t="s">
        <v>175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179</v>
      </c>
    </row>
    <row r="162" spans="2:65" s="12" customFormat="1">
      <c r="B162" s="152"/>
      <c r="D162" s="153" t="s">
        <v>180</v>
      </c>
      <c r="F162" s="154" t="s">
        <v>181</v>
      </c>
      <c r="H162" s="155">
        <v>1.4</v>
      </c>
      <c r="I162" s="156"/>
      <c r="L162" s="152"/>
      <c r="M162" s="157"/>
      <c r="T162" s="158"/>
      <c r="AT162" s="159" t="s">
        <v>180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75" customHeight="1">
      <c r="B163" s="114"/>
      <c r="D163" s="115" t="s">
        <v>77</v>
      </c>
      <c r="E163" s="124" t="s">
        <v>156</v>
      </c>
      <c r="F163" s="124" t="s">
        <v>182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3" customHeight="1">
      <c r="B164" s="126"/>
      <c r="C164" s="127" t="s">
        <v>183</v>
      </c>
      <c r="D164" s="127" t="s">
        <v>147</v>
      </c>
      <c r="E164" s="128" t="s">
        <v>184</v>
      </c>
      <c r="F164" s="129" t="s">
        <v>185</v>
      </c>
      <c r="G164" s="130" t="s">
        <v>186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187</v>
      </c>
    </row>
    <row r="165" spans="2:65" s="1" customFormat="1" ht="14" customHeight="1">
      <c r="B165" s="126"/>
      <c r="C165" s="127" t="s">
        <v>188</v>
      </c>
      <c r="D165" s="127" t="s">
        <v>147</v>
      </c>
      <c r="E165" s="128" t="s">
        <v>189</v>
      </c>
      <c r="F165" s="129" t="s">
        <v>190</v>
      </c>
      <c r="G165" s="130" t="s">
        <v>191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192</v>
      </c>
    </row>
    <row r="166" spans="2:65" s="1" customFormat="1" ht="23" customHeight="1">
      <c r="B166" s="126"/>
      <c r="C166" s="127" t="s">
        <v>193</v>
      </c>
      <c r="D166" s="127" t="s">
        <v>147</v>
      </c>
      <c r="E166" s="128" t="s">
        <v>194</v>
      </c>
      <c r="F166" s="129" t="s">
        <v>195</v>
      </c>
      <c r="G166" s="130" t="s">
        <v>191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196</v>
      </c>
    </row>
    <row r="167" spans="2:65" s="1" customFormat="1" ht="23" customHeight="1">
      <c r="B167" s="126"/>
      <c r="C167" s="127" t="s">
        <v>197</v>
      </c>
      <c r="D167" s="127" t="s">
        <v>147</v>
      </c>
      <c r="E167" s="128" t="s">
        <v>198</v>
      </c>
      <c r="F167" s="129" t="s">
        <v>199</v>
      </c>
      <c r="G167" s="130" t="s">
        <v>191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200</v>
      </c>
    </row>
    <row r="168" spans="2:65" s="1" customFormat="1" ht="23" customHeight="1">
      <c r="B168" s="126"/>
      <c r="C168" s="127" t="s">
        <v>201</v>
      </c>
      <c r="D168" s="127" t="s">
        <v>147</v>
      </c>
      <c r="E168" s="128" t="s">
        <v>202</v>
      </c>
      <c r="F168" s="129" t="s">
        <v>203</v>
      </c>
      <c r="G168" s="130" t="s">
        <v>191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204</v>
      </c>
    </row>
    <row r="169" spans="2:65" s="1" customFormat="1" ht="14" customHeight="1">
      <c r="B169" s="126"/>
      <c r="C169" s="127" t="s">
        <v>205</v>
      </c>
      <c r="D169" s="127" t="s">
        <v>147</v>
      </c>
      <c r="E169" s="128" t="s">
        <v>206</v>
      </c>
      <c r="F169" s="129" t="s">
        <v>207</v>
      </c>
      <c r="G169" s="130" t="s">
        <v>191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208</v>
      </c>
    </row>
    <row r="170" spans="2:65" s="12" customFormat="1">
      <c r="B170" s="152"/>
      <c r="D170" s="153" t="s">
        <v>180</v>
      </c>
      <c r="E170" s="159" t="s">
        <v>1</v>
      </c>
      <c r="F170" s="154" t="s">
        <v>209</v>
      </c>
      <c r="H170" s="155">
        <v>18.399999999999999</v>
      </c>
      <c r="I170" s="156"/>
      <c r="L170" s="152"/>
      <c r="M170" s="157"/>
      <c r="T170" s="158"/>
      <c r="AT170" s="159" t="s">
        <v>180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4" customHeight="1">
      <c r="B171" s="126"/>
      <c r="C171" s="127" t="s">
        <v>8</v>
      </c>
      <c r="D171" s="127" t="s">
        <v>147</v>
      </c>
      <c r="E171" s="128" t="s">
        <v>210</v>
      </c>
      <c r="F171" s="129" t="s">
        <v>211</v>
      </c>
      <c r="G171" s="130" t="s">
        <v>191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212</v>
      </c>
    </row>
    <row r="172" spans="2:65" s="12" customFormat="1">
      <c r="B172" s="152"/>
      <c r="D172" s="153" t="s">
        <v>180</v>
      </c>
      <c r="E172" s="159" t="s">
        <v>1</v>
      </c>
      <c r="F172" s="154" t="s">
        <v>213</v>
      </c>
      <c r="H172" s="155">
        <v>1.6</v>
      </c>
      <c r="I172" s="156"/>
      <c r="L172" s="152"/>
      <c r="M172" s="157"/>
      <c r="T172" s="158"/>
      <c r="AT172" s="159" t="s">
        <v>180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4" customHeight="1">
      <c r="B173" s="126"/>
      <c r="C173" s="127" t="s">
        <v>214</v>
      </c>
      <c r="D173" s="127" t="s">
        <v>147</v>
      </c>
      <c r="E173" s="128" t="s">
        <v>215</v>
      </c>
      <c r="F173" s="129" t="s">
        <v>216</v>
      </c>
      <c r="G173" s="130" t="s">
        <v>191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217</v>
      </c>
    </row>
    <row r="174" spans="2:65" s="12" customFormat="1">
      <c r="B174" s="152"/>
      <c r="D174" s="153" t="s">
        <v>180</v>
      </c>
      <c r="E174" s="159" t="s">
        <v>1</v>
      </c>
      <c r="F174" s="154" t="s">
        <v>218</v>
      </c>
      <c r="H174" s="155">
        <v>13.2</v>
      </c>
      <c r="I174" s="156"/>
      <c r="L174" s="152"/>
      <c r="M174" s="157"/>
      <c r="T174" s="158"/>
      <c r="AT174" s="159" t="s">
        <v>180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3" customHeight="1">
      <c r="B175" s="126"/>
      <c r="C175" s="127" t="s">
        <v>219</v>
      </c>
      <c r="D175" s="127" t="s">
        <v>147</v>
      </c>
      <c r="E175" s="128" t="s">
        <v>220</v>
      </c>
      <c r="F175" s="129" t="s">
        <v>221</v>
      </c>
      <c r="G175" s="130" t="s">
        <v>191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222</v>
      </c>
    </row>
    <row r="176" spans="2:65" s="1" customFormat="1" ht="23" customHeight="1">
      <c r="B176" s="126"/>
      <c r="C176" s="127" t="s">
        <v>223</v>
      </c>
      <c r="D176" s="127" t="s">
        <v>147</v>
      </c>
      <c r="E176" s="128" t="s">
        <v>224</v>
      </c>
      <c r="F176" s="129" t="s">
        <v>225</v>
      </c>
      <c r="G176" s="130" t="s">
        <v>191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226</v>
      </c>
    </row>
    <row r="177" spans="2:65" s="1" customFormat="1" ht="14" customHeight="1">
      <c r="B177" s="126"/>
      <c r="C177" s="127" t="s">
        <v>227</v>
      </c>
      <c r="D177" s="127" t="s">
        <v>147</v>
      </c>
      <c r="E177" s="128" t="s">
        <v>228</v>
      </c>
      <c r="F177" s="129" t="s">
        <v>229</v>
      </c>
      <c r="G177" s="130" t="s">
        <v>191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230</v>
      </c>
    </row>
    <row r="178" spans="2:65" s="11" customFormat="1" ht="20.9" customHeight="1">
      <c r="B178" s="114"/>
      <c r="D178" s="115" t="s">
        <v>77</v>
      </c>
      <c r="E178" s="124" t="s">
        <v>231</v>
      </c>
      <c r="F178" s="124" t="s">
        <v>232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3" customHeight="1">
      <c r="B179" s="126"/>
      <c r="C179" s="127" t="s">
        <v>233</v>
      </c>
      <c r="D179" s="127" t="s">
        <v>147</v>
      </c>
      <c r="E179" s="128" t="s">
        <v>234</v>
      </c>
      <c r="F179" s="129" t="s">
        <v>235</v>
      </c>
      <c r="G179" s="130" t="s">
        <v>186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236</v>
      </c>
    </row>
    <row r="180" spans="2:65" s="12" customFormat="1">
      <c r="B180" s="152"/>
      <c r="D180" s="153" t="s">
        <v>180</v>
      </c>
      <c r="E180" s="159" t="s">
        <v>1</v>
      </c>
      <c r="F180" s="154" t="s">
        <v>237</v>
      </c>
      <c r="H180" s="155">
        <v>62</v>
      </c>
      <c r="I180" s="156"/>
      <c r="L180" s="152"/>
      <c r="M180" s="157"/>
      <c r="T180" s="158"/>
      <c r="AT180" s="159" t="s">
        <v>180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75" customHeight="1">
      <c r="B181" s="114"/>
      <c r="D181" s="115" t="s">
        <v>77</v>
      </c>
      <c r="E181" s="124" t="s">
        <v>151</v>
      </c>
      <c r="F181" s="124" t="s">
        <v>238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3" customHeight="1">
      <c r="B182" s="126"/>
      <c r="C182" s="127" t="s">
        <v>7</v>
      </c>
      <c r="D182" s="127" t="s">
        <v>147</v>
      </c>
      <c r="E182" s="128" t="s">
        <v>239</v>
      </c>
      <c r="F182" s="129" t="s">
        <v>240</v>
      </c>
      <c r="G182" s="130" t="s">
        <v>186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241</v>
      </c>
    </row>
    <row r="183" spans="2:65" s="12" customFormat="1">
      <c r="B183" s="152"/>
      <c r="D183" s="153" t="s">
        <v>180</v>
      </c>
      <c r="E183" s="159" t="s">
        <v>1</v>
      </c>
      <c r="F183" s="154" t="s">
        <v>242</v>
      </c>
      <c r="H183" s="155">
        <v>42</v>
      </c>
      <c r="I183" s="156"/>
      <c r="L183" s="152"/>
      <c r="M183" s="157"/>
      <c r="T183" s="158"/>
      <c r="AT183" s="159" t="s">
        <v>180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75" customHeight="1">
      <c r="B184" s="114"/>
      <c r="D184" s="115" t="s">
        <v>77</v>
      </c>
      <c r="E184" s="124" t="s">
        <v>162</v>
      </c>
      <c r="F184" s="124" t="s">
        <v>243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4" customHeight="1">
      <c r="B185" s="126"/>
      <c r="C185" s="127" t="s">
        <v>244</v>
      </c>
      <c r="D185" s="127" t="s">
        <v>147</v>
      </c>
      <c r="E185" s="128" t="s">
        <v>245</v>
      </c>
      <c r="F185" s="129" t="s">
        <v>246</v>
      </c>
      <c r="G185" s="130" t="s">
        <v>191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247</v>
      </c>
    </row>
    <row r="186" spans="2:65" s="11" customFormat="1" ht="22.75" customHeight="1">
      <c r="B186" s="114"/>
      <c r="D186" s="115" t="s">
        <v>77</v>
      </c>
      <c r="E186" s="124" t="s">
        <v>166</v>
      </c>
      <c r="F186" s="124" t="s">
        <v>248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3" customHeight="1">
      <c r="B187" s="126"/>
      <c r="C187" s="127" t="s">
        <v>249</v>
      </c>
      <c r="D187" s="127" t="s">
        <v>147</v>
      </c>
      <c r="E187" s="128" t="s">
        <v>250</v>
      </c>
      <c r="F187" s="129" t="s">
        <v>251</v>
      </c>
      <c r="G187" s="130" t="s">
        <v>191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252</v>
      </c>
    </row>
    <row r="188" spans="2:65" s="12" customFormat="1">
      <c r="B188" s="152"/>
      <c r="D188" s="153" t="s">
        <v>180</v>
      </c>
      <c r="E188" s="159" t="s">
        <v>1</v>
      </c>
      <c r="F188" s="154" t="s">
        <v>253</v>
      </c>
      <c r="H188" s="155">
        <v>10</v>
      </c>
      <c r="I188" s="156"/>
      <c r="L188" s="152"/>
      <c r="M188" s="157"/>
      <c r="T188" s="158"/>
      <c r="AT188" s="159" t="s">
        <v>180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3" customHeight="1">
      <c r="B189" s="126"/>
      <c r="C189" s="127" t="s">
        <v>254</v>
      </c>
      <c r="D189" s="127" t="s">
        <v>147</v>
      </c>
      <c r="E189" s="128" t="s">
        <v>255</v>
      </c>
      <c r="F189" s="129" t="s">
        <v>256</v>
      </c>
      <c r="G189" s="130" t="s">
        <v>191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257</v>
      </c>
    </row>
    <row r="190" spans="2:65" s="1" customFormat="1" ht="23" customHeight="1">
      <c r="B190" s="126"/>
      <c r="C190" s="127" t="s">
        <v>258</v>
      </c>
      <c r="D190" s="127" t="s">
        <v>147</v>
      </c>
      <c r="E190" s="128" t="s">
        <v>259</v>
      </c>
      <c r="F190" s="129" t="s">
        <v>260</v>
      </c>
      <c r="G190" s="130" t="s">
        <v>191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261</v>
      </c>
    </row>
    <row r="191" spans="2:65" s="1" customFormat="1" ht="23" customHeight="1">
      <c r="B191" s="126"/>
      <c r="C191" s="127" t="s">
        <v>262</v>
      </c>
      <c r="D191" s="127" t="s">
        <v>147</v>
      </c>
      <c r="E191" s="128" t="s">
        <v>263</v>
      </c>
      <c r="F191" s="129" t="s">
        <v>264</v>
      </c>
      <c r="G191" s="130" t="s">
        <v>191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265</v>
      </c>
    </row>
    <row r="192" spans="2:65" s="12" customFormat="1">
      <c r="B192" s="152"/>
      <c r="D192" s="153" t="s">
        <v>180</v>
      </c>
      <c r="E192" s="159" t="s">
        <v>1</v>
      </c>
      <c r="F192" s="154" t="s">
        <v>266</v>
      </c>
      <c r="H192" s="155">
        <v>1006.7</v>
      </c>
      <c r="I192" s="156"/>
      <c r="L192" s="152"/>
      <c r="M192" s="157"/>
      <c r="T192" s="158"/>
      <c r="AT192" s="159" t="s">
        <v>180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3" customHeight="1">
      <c r="B193" s="126"/>
      <c r="C193" s="127" t="s">
        <v>267</v>
      </c>
      <c r="D193" s="127" t="s">
        <v>147</v>
      </c>
      <c r="E193" s="128" t="s">
        <v>268</v>
      </c>
      <c r="F193" s="129" t="s">
        <v>269</v>
      </c>
      <c r="G193" s="130" t="s">
        <v>191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270</v>
      </c>
    </row>
    <row r="194" spans="2:65" s="12" customFormat="1">
      <c r="B194" s="152"/>
      <c r="D194" s="153" t="s">
        <v>180</v>
      </c>
      <c r="E194" s="159" t="s">
        <v>1</v>
      </c>
      <c r="F194" s="154" t="s">
        <v>271</v>
      </c>
      <c r="H194" s="155">
        <v>826.7</v>
      </c>
      <c r="I194" s="156"/>
      <c r="L194" s="152"/>
      <c r="M194" s="157"/>
      <c r="T194" s="158"/>
      <c r="AT194" s="159" t="s">
        <v>180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4" customHeight="1">
      <c r="B195" s="126"/>
      <c r="C195" s="127" t="s">
        <v>272</v>
      </c>
      <c r="D195" s="127" t="s">
        <v>147</v>
      </c>
      <c r="E195" s="128" t="s">
        <v>273</v>
      </c>
      <c r="F195" s="129" t="s">
        <v>274</v>
      </c>
      <c r="G195" s="130" t="s">
        <v>191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275</v>
      </c>
    </row>
    <row r="196" spans="2:65" s="12" customFormat="1">
      <c r="B196" s="152"/>
      <c r="D196" s="153" t="s">
        <v>180</v>
      </c>
      <c r="E196" s="159" t="s">
        <v>1</v>
      </c>
      <c r="F196" s="154" t="s">
        <v>276</v>
      </c>
      <c r="H196" s="155">
        <v>33.200000000000003</v>
      </c>
      <c r="I196" s="156"/>
      <c r="L196" s="152"/>
      <c r="M196" s="157"/>
      <c r="T196" s="158"/>
      <c r="AT196" s="159" t="s">
        <v>180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3" customHeight="1">
      <c r="B197" s="126"/>
      <c r="C197" s="127" t="s">
        <v>277</v>
      </c>
      <c r="D197" s="127" t="s">
        <v>147</v>
      </c>
      <c r="E197" s="128" t="s">
        <v>278</v>
      </c>
      <c r="F197" s="129" t="s">
        <v>279</v>
      </c>
      <c r="G197" s="130" t="s">
        <v>191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280</v>
      </c>
    </row>
    <row r="198" spans="2:65" s="1" customFormat="1" ht="23" customHeight="1">
      <c r="B198" s="126"/>
      <c r="C198" s="127" t="s">
        <v>281</v>
      </c>
      <c r="D198" s="127" t="s">
        <v>147</v>
      </c>
      <c r="E198" s="128" t="s">
        <v>282</v>
      </c>
      <c r="F198" s="129" t="s">
        <v>283</v>
      </c>
      <c r="G198" s="130" t="s">
        <v>186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284</v>
      </c>
    </row>
    <row r="199" spans="2:65" s="12" customFormat="1">
      <c r="B199" s="152"/>
      <c r="D199" s="153" t="s">
        <v>180</v>
      </c>
      <c r="E199" s="159" t="s">
        <v>1</v>
      </c>
      <c r="F199" s="154" t="s">
        <v>285</v>
      </c>
      <c r="H199" s="155">
        <v>15</v>
      </c>
      <c r="I199" s="156"/>
      <c r="L199" s="152"/>
      <c r="M199" s="157"/>
      <c r="T199" s="158"/>
      <c r="AT199" s="159" t="s">
        <v>180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4" customHeight="1">
      <c r="B200" s="126"/>
      <c r="C200" s="127" t="s">
        <v>231</v>
      </c>
      <c r="D200" s="127" t="s">
        <v>147</v>
      </c>
      <c r="E200" s="128" t="s">
        <v>286</v>
      </c>
      <c r="F200" s="129" t="s">
        <v>287</v>
      </c>
      <c r="G200" s="130" t="s">
        <v>191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288</v>
      </c>
    </row>
    <row r="201" spans="2:65" s="12" customFormat="1">
      <c r="B201" s="152"/>
      <c r="D201" s="153" t="s">
        <v>180</v>
      </c>
      <c r="E201" s="159" t="s">
        <v>1</v>
      </c>
      <c r="F201" s="154" t="s">
        <v>289</v>
      </c>
      <c r="H201" s="155">
        <v>4</v>
      </c>
      <c r="I201" s="156"/>
      <c r="L201" s="152"/>
      <c r="M201" s="157"/>
      <c r="T201" s="158"/>
      <c r="AT201" s="159" t="s">
        <v>180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>
      <c r="B202" s="152"/>
      <c r="D202" s="153" t="s">
        <v>180</v>
      </c>
      <c r="E202" s="159" t="s">
        <v>1</v>
      </c>
      <c r="F202" s="154" t="s">
        <v>290</v>
      </c>
      <c r="H202" s="155">
        <v>720</v>
      </c>
      <c r="I202" s="156"/>
      <c r="L202" s="152"/>
      <c r="M202" s="157"/>
      <c r="T202" s="158"/>
      <c r="AT202" s="159" t="s">
        <v>180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180</v>
      </c>
      <c r="E203" s="161" t="s">
        <v>1</v>
      </c>
      <c r="F203" s="162" t="s">
        <v>291</v>
      </c>
      <c r="H203" s="163">
        <v>724</v>
      </c>
      <c r="I203" s="164"/>
      <c r="L203" s="160"/>
      <c r="M203" s="165"/>
      <c r="T203" s="166"/>
      <c r="AT203" s="161" t="s">
        <v>180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3" customHeight="1">
      <c r="B204" s="126"/>
      <c r="C204" s="127" t="s">
        <v>292</v>
      </c>
      <c r="D204" s="127" t="s">
        <v>147</v>
      </c>
      <c r="E204" s="128" t="s">
        <v>293</v>
      </c>
      <c r="F204" s="129" t="s">
        <v>294</v>
      </c>
      <c r="G204" s="130" t="s">
        <v>191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295</v>
      </c>
    </row>
    <row r="205" spans="2:65" s="12" customFormat="1">
      <c r="B205" s="152"/>
      <c r="D205" s="153" t="s">
        <v>180</v>
      </c>
      <c r="E205" s="159" t="s">
        <v>1</v>
      </c>
      <c r="F205" s="154" t="s">
        <v>296</v>
      </c>
      <c r="H205" s="155">
        <v>356.4</v>
      </c>
      <c r="I205" s="156"/>
      <c r="L205" s="152"/>
      <c r="M205" s="157"/>
      <c r="T205" s="158"/>
      <c r="AT205" s="159" t="s">
        <v>180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3" customHeight="1">
      <c r="B206" s="126"/>
      <c r="C206" s="127" t="s">
        <v>297</v>
      </c>
      <c r="D206" s="127" t="s">
        <v>147</v>
      </c>
      <c r="E206" s="128" t="s">
        <v>298</v>
      </c>
      <c r="F206" s="129" t="s">
        <v>299</v>
      </c>
      <c r="G206" s="130" t="s">
        <v>191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300</v>
      </c>
    </row>
    <row r="207" spans="2:65" s="12" customFormat="1">
      <c r="B207" s="152"/>
      <c r="D207" s="153" t="s">
        <v>180</v>
      </c>
      <c r="E207" s="159" t="s">
        <v>1</v>
      </c>
      <c r="F207" s="154" t="s">
        <v>301</v>
      </c>
      <c r="H207" s="155">
        <v>120</v>
      </c>
      <c r="I207" s="156"/>
      <c r="L207" s="152"/>
      <c r="M207" s="157"/>
      <c r="T207" s="158"/>
      <c r="AT207" s="159" t="s">
        <v>180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3" customHeight="1">
      <c r="B208" s="126"/>
      <c r="C208" s="127" t="s">
        <v>302</v>
      </c>
      <c r="D208" s="127" t="s">
        <v>147</v>
      </c>
      <c r="E208" s="128" t="s">
        <v>303</v>
      </c>
      <c r="F208" s="129" t="s">
        <v>304</v>
      </c>
      <c r="G208" s="130" t="s">
        <v>305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306</v>
      </c>
    </row>
    <row r="209" spans="2:65" s="12" customFormat="1">
      <c r="B209" s="152"/>
      <c r="D209" s="153" t="s">
        <v>180</v>
      </c>
      <c r="E209" s="159" t="s">
        <v>1</v>
      </c>
      <c r="F209" s="154" t="s">
        <v>307</v>
      </c>
      <c r="H209" s="155">
        <v>10</v>
      </c>
      <c r="I209" s="156"/>
      <c r="L209" s="152"/>
      <c r="M209" s="157"/>
      <c r="T209" s="158"/>
      <c r="AT209" s="159" t="s">
        <v>180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4" customHeight="1">
      <c r="B210" s="126"/>
      <c r="C210" s="141" t="s">
        <v>308</v>
      </c>
      <c r="D210" s="141" t="s">
        <v>175</v>
      </c>
      <c r="E210" s="142" t="s">
        <v>309</v>
      </c>
      <c r="F210" s="143" t="s">
        <v>310</v>
      </c>
      <c r="G210" s="144" t="s">
        <v>305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174</v>
      </c>
      <c r="AT210" s="139" t="s">
        <v>175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311</v>
      </c>
    </row>
    <row r="211" spans="2:65" s="12" customFormat="1">
      <c r="B211" s="152"/>
      <c r="D211" s="153" t="s">
        <v>180</v>
      </c>
      <c r="F211" s="154" t="s">
        <v>312</v>
      </c>
      <c r="H211" s="155">
        <v>9.9999999999999591</v>
      </c>
      <c r="I211" s="156"/>
      <c r="L211" s="152"/>
      <c r="M211" s="157"/>
      <c r="T211" s="158"/>
      <c r="AT211" s="159" t="s">
        <v>180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4" customHeight="1">
      <c r="B212" s="126"/>
      <c r="C212" s="127" t="s">
        <v>313</v>
      </c>
      <c r="D212" s="127" t="s">
        <v>147</v>
      </c>
      <c r="E212" s="128" t="s">
        <v>314</v>
      </c>
      <c r="F212" s="129" t="s">
        <v>315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316</v>
      </c>
    </row>
    <row r="213" spans="2:65" s="12" customFormat="1">
      <c r="B213" s="152"/>
      <c r="D213" s="153" t="s">
        <v>180</v>
      </c>
      <c r="E213" s="159" t="s">
        <v>1</v>
      </c>
      <c r="F213" s="154" t="s">
        <v>317</v>
      </c>
      <c r="H213" s="155">
        <v>8.0000000000000002E-3</v>
      </c>
      <c r="I213" s="156"/>
      <c r="L213" s="152"/>
      <c r="M213" s="157"/>
      <c r="T213" s="158"/>
      <c r="AT213" s="159" t="s">
        <v>180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3" customHeight="1">
      <c r="B214" s="126"/>
      <c r="C214" s="127" t="s">
        <v>318</v>
      </c>
      <c r="D214" s="127" t="s">
        <v>147</v>
      </c>
      <c r="E214" s="128" t="s">
        <v>319</v>
      </c>
      <c r="F214" s="129" t="s">
        <v>320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321</v>
      </c>
    </row>
    <row r="215" spans="2:65" s="1" customFormat="1" ht="23" customHeight="1">
      <c r="B215" s="126"/>
      <c r="C215" s="127" t="s">
        <v>322</v>
      </c>
      <c r="D215" s="127" t="s">
        <v>147</v>
      </c>
      <c r="E215" s="128" t="s">
        <v>323</v>
      </c>
      <c r="F215" s="129" t="s">
        <v>324</v>
      </c>
      <c r="G215" s="130" t="s">
        <v>186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325</v>
      </c>
    </row>
    <row r="216" spans="2:65" s="1" customFormat="1" ht="35.75" customHeight="1">
      <c r="B216" s="126"/>
      <c r="C216" s="141" t="s">
        <v>326</v>
      </c>
      <c r="D216" s="141" t="s">
        <v>175</v>
      </c>
      <c r="E216" s="142" t="s">
        <v>327</v>
      </c>
      <c r="F216" s="143" t="s">
        <v>328</v>
      </c>
      <c r="G216" s="144" t="s">
        <v>186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174</v>
      </c>
      <c r="AT216" s="139" t="s">
        <v>175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329</v>
      </c>
    </row>
    <row r="217" spans="2:65" s="1" customFormat="1" ht="35.75" customHeight="1">
      <c r="B217" s="126"/>
      <c r="C217" s="141" t="s">
        <v>330</v>
      </c>
      <c r="D217" s="141" t="s">
        <v>175</v>
      </c>
      <c r="E217" s="142" t="s">
        <v>331</v>
      </c>
      <c r="F217" s="143" t="s">
        <v>332</v>
      </c>
      <c r="G217" s="144" t="s">
        <v>186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174</v>
      </c>
      <c r="AT217" s="139" t="s">
        <v>175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333</v>
      </c>
    </row>
    <row r="218" spans="2:65" s="1" customFormat="1" ht="35.75" customHeight="1">
      <c r="B218" s="126"/>
      <c r="C218" s="141" t="s">
        <v>334</v>
      </c>
      <c r="D218" s="141" t="s">
        <v>175</v>
      </c>
      <c r="E218" s="142" t="s">
        <v>335</v>
      </c>
      <c r="F218" s="143" t="s">
        <v>336</v>
      </c>
      <c r="G218" s="144" t="s">
        <v>186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174</v>
      </c>
      <c r="AT218" s="139" t="s">
        <v>175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337</v>
      </c>
    </row>
    <row r="219" spans="2:65" s="11" customFormat="1" ht="22.75" customHeight="1">
      <c r="B219" s="114"/>
      <c r="D219" s="115" t="s">
        <v>77</v>
      </c>
      <c r="E219" s="124" t="s">
        <v>183</v>
      </c>
      <c r="F219" s="124" t="s">
        <v>338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34.5">
      <c r="B220" s="126"/>
      <c r="C220" s="127" t="s">
        <v>339</v>
      </c>
      <c r="D220" s="127" t="s">
        <v>147</v>
      </c>
      <c r="E220" s="128" t="s">
        <v>340</v>
      </c>
      <c r="F220" s="129" t="s">
        <v>1643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341</v>
      </c>
    </row>
    <row r="221" spans="2:65" s="1" customFormat="1" ht="23" customHeight="1">
      <c r="B221" s="126"/>
      <c r="C221" s="127" t="s">
        <v>342</v>
      </c>
      <c r="D221" s="127" t="s">
        <v>147</v>
      </c>
      <c r="E221" s="128" t="s">
        <v>343</v>
      </c>
      <c r="F221" s="129" t="s">
        <v>344</v>
      </c>
      <c r="G221" s="130" t="s">
        <v>191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345</v>
      </c>
    </row>
    <row r="222" spans="2:65" s="12" customFormat="1">
      <c r="B222" s="152"/>
      <c r="D222" s="153" t="s">
        <v>180</v>
      </c>
      <c r="E222" s="159" t="s">
        <v>1</v>
      </c>
      <c r="F222" s="154" t="s">
        <v>346</v>
      </c>
      <c r="H222" s="155">
        <v>229.5</v>
      </c>
      <c r="I222" s="156"/>
      <c r="L222" s="152"/>
      <c r="M222" s="157"/>
      <c r="T222" s="158"/>
      <c r="AT222" s="159" t="s">
        <v>180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3" customHeight="1">
      <c r="B223" s="126"/>
      <c r="C223" s="127" t="s">
        <v>347</v>
      </c>
      <c r="D223" s="127" t="s">
        <v>147</v>
      </c>
      <c r="E223" s="128" t="s">
        <v>348</v>
      </c>
      <c r="F223" s="129" t="s">
        <v>349</v>
      </c>
      <c r="G223" s="130" t="s">
        <v>191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350</v>
      </c>
    </row>
    <row r="224" spans="2:65" s="12" customFormat="1">
      <c r="B224" s="152"/>
      <c r="D224" s="153" t="s">
        <v>180</v>
      </c>
      <c r="E224" s="159" t="s">
        <v>1</v>
      </c>
      <c r="F224" s="154" t="s">
        <v>351</v>
      </c>
      <c r="H224" s="155">
        <v>826.2</v>
      </c>
      <c r="I224" s="156"/>
      <c r="L224" s="152"/>
      <c r="M224" s="157"/>
      <c r="T224" s="158"/>
      <c r="AT224" s="159" t="s">
        <v>180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4" customHeight="1">
      <c r="B225" s="126"/>
      <c r="C225" s="127" t="s">
        <v>352</v>
      </c>
      <c r="D225" s="127" t="s">
        <v>147</v>
      </c>
      <c r="E225" s="128" t="s">
        <v>353</v>
      </c>
      <c r="F225" s="129" t="s">
        <v>354</v>
      </c>
      <c r="G225" s="130" t="s">
        <v>191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355</v>
      </c>
    </row>
    <row r="226" spans="2:65" s="12" customFormat="1">
      <c r="B226" s="152"/>
      <c r="D226" s="153" t="s">
        <v>180</v>
      </c>
      <c r="E226" s="159" t="s">
        <v>1</v>
      </c>
      <c r="F226" s="154" t="s">
        <v>356</v>
      </c>
      <c r="H226" s="155">
        <v>3620</v>
      </c>
      <c r="I226" s="156"/>
      <c r="L226" s="152"/>
      <c r="M226" s="157"/>
      <c r="T226" s="158"/>
      <c r="AT226" s="159" t="s">
        <v>180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3" customHeight="1">
      <c r="B227" s="126"/>
      <c r="C227" s="127" t="s">
        <v>357</v>
      </c>
      <c r="D227" s="127" t="s">
        <v>147</v>
      </c>
      <c r="E227" s="128" t="s">
        <v>358</v>
      </c>
      <c r="F227" s="129" t="s">
        <v>359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360</v>
      </c>
    </row>
    <row r="228" spans="2:65" s="1" customFormat="1" ht="23" customHeight="1">
      <c r="B228" s="126"/>
      <c r="C228" s="127" t="s">
        <v>361</v>
      </c>
      <c r="D228" s="127" t="s">
        <v>147</v>
      </c>
      <c r="E228" s="128" t="s">
        <v>362</v>
      </c>
      <c r="F228" s="129" t="s">
        <v>363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364</v>
      </c>
    </row>
    <row r="229" spans="2:65" s="12" customFormat="1">
      <c r="B229" s="152"/>
      <c r="D229" s="153" t="s">
        <v>180</v>
      </c>
      <c r="E229" s="159" t="s">
        <v>1</v>
      </c>
      <c r="F229" s="154" t="s">
        <v>365</v>
      </c>
      <c r="H229" s="155">
        <v>27.44</v>
      </c>
      <c r="I229" s="156"/>
      <c r="L229" s="152"/>
      <c r="M229" s="157"/>
      <c r="T229" s="158"/>
      <c r="AT229" s="159" t="s">
        <v>180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3" customHeight="1">
      <c r="B230" s="126"/>
      <c r="C230" s="127" t="s">
        <v>366</v>
      </c>
      <c r="D230" s="127" t="s">
        <v>147</v>
      </c>
      <c r="E230" s="128" t="s">
        <v>367</v>
      </c>
      <c r="F230" s="129" t="s">
        <v>368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369</v>
      </c>
    </row>
    <row r="231" spans="2:65" s="1" customFormat="1" ht="14" customHeight="1">
      <c r="B231" s="126"/>
      <c r="C231" s="127" t="s">
        <v>370</v>
      </c>
      <c r="D231" s="127" t="s">
        <v>147</v>
      </c>
      <c r="E231" s="128" t="s">
        <v>371</v>
      </c>
      <c r="F231" s="129" t="s">
        <v>372</v>
      </c>
      <c r="G231" s="130" t="s">
        <v>186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373</v>
      </c>
    </row>
    <row r="232" spans="2:65" s="1" customFormat="1" ht="14" customHeight="1">
      <c r="B232" s="126"/>
      <c r="C232" s="127" t="s">
        <v>374</v>
      </c>
      <c r="D232" s="127" t="s">
        <v>147</v>
      </c>
      <c r="E232" s="128" t="s">
        <v>375</v>
      </c>
      <c r="F232" s="129" t="s">
        <v>376</v>
      </c>
      <c r="G232" s="130" t="s">
        <v>305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377</v>
      </c>
    </row>
    <row r="233" spans="2:65" s="12" customFormat="1">
      <c r="B233" s="152"/>
      <c r="D233" s="153" t="s">
        <v>180</v>
      </c>
      <c r="E233" s="159" t="s">
        <v>1</v>
      </c>
      <c r="F233" s="154" t="s">
        <v>378</v>
      </c>
      <c r="H233" s="155">
        <v>359</v>
      </c>
      <c r="I233" s="156"/>
      <c r="L233" s="152"/>
      <c r="M233" s="157"/>
      <c r="T233" s="158"/>
      <c r="AT233" s="159" t="s">
        <v>180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4" customHeight="1">
      <c r="B234" s="126"/>
      <c r="C234" s="127" t="s">
        <v>379</v>
      </c>
      <c r="D234" s="127" t="s">
        <v>147</v>
      </c>
      <c r="E234" s="128" t="s">
        <v>380</v>
      </c>
      <c r="F234" s="129" t="s">
        <v>381</v>
      </c>
      <c r="G234" s="130" t="s">
        <v>305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382</v>
      </c>
    </row>
    <row r="235" spans="2:65" s="1" customFormat="1" ht="14" customHeight="1">
      <c r="B235" s="126"/>
      <c r="C235" s="127" t="s">
        <v>383</v>
      </c>
      <c r="D235" s="127" t="s">
        <v>147</v>
      </c>
      <c r="E235" s="128" t="s">
        <v>384</v>
      </c>
      <c r="F235" s="129" t="s">
        <v>385</v>
      </c>
      <c r="G235" s="130" t="s">
        <v>305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386</v>
      </c>
    </row>
    <row r="236" spans="2:65" s="1" customFormat="1" ht="23" customHeight="1">
      <c r="B236" s="126"/>
      <c r="C236" s="127" t="s">
        <v>387</v>
      </c>
      <c r="D236" s="127" t="s">
        <v>147</v>
      </c>
      <c r="E236" s="128" t="s">
        <v>388</v>
      </c>
      <c r="F236" s="129" t="s">
        <v>389</v>
      </c>
      <c r="G236" s="130" t="s">
        <v>186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390</v>
      </c>
    </row>
    <row r="237" spans="2:65" s="1" customFormat="1" ht="23" customHeight="1">
      <c r="B237" s="126"/>
      <c r="C237" s="127" t="s">
        <v>391</v>
      </c>
      <c r="D237" s="127" t="s">
        <v>147</v>
      </c>
      <c r="E237" s="128" t="s">
        <v>392</v>
      </c>
      <c r="F237" s="129" t="s">
        <v>393</v>
      </c>
      <c r="G237" s="130" t="s">
        <v>186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394</v>
      </c>
    </row>
    <row r="238" spans="2:65" s="1" customFormat="1" ht="23" customHeight="1">
      <c r="B238" s="126"/>
      <c r="C238" s="127" t="s">
        <v>395</v>
      </c>
      <c r="D238" s="127" t="s">
        <v>147</v>
      </c>
      <c r="E238" s="128" t="s">
        <v>396</v>
      </c>
      <c r="F238" s="129" t="s">
        <v>397</v>
      </c>
      <c r="G238" s="130" t="s">
        <v>186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398</v>
      </c>
    </row>
    <row r="239" spans="2:65" s="12" customFormat="1">
      <c r="B239" s="152"/>
      <c r="D239" s="153" t="s">
        <v>180</v>
      </c>
      <c r="E239" s="159" t="s">
        <v>1</v>
      </c>
      <c r="F239" s="154" t="s">
        <v>399</v>
      </c>
      <c r="H239" s="155">
        <v>7</v>
      </c>
      <c r="I239" s="156"/>
      <c r="L239" s="152"/>
      <c r="M239" s="157"/>
      <c r="T239" s="158"/>
      <c r="AT239" s="159" t="s">
        <v>180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3" customHeight="1">
      <c r="B240" s="126"/>
      <c r="C240" s="127" t="s">
        <v>400</v>
      </c>
      <c r="D240" s="127" t="s">
        <v>147</v>
      </c>
      <c r="E240" s="128" t="s">
        <v>401</v>
      </c>
      <c r="F240" s="129" t="s">
        <v>402</v>
      </c>
      <c r="G240" s="130" t="s">
        <v>305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403</v>
      </c>
    </row>
    <row r="241" spans="2:65" s="12" customFormat="1">
      <c r="B241" s="152"/>
      <c r="D241" s="153" t="s">
        <v>180</v>
      </c>
      <c r="E241" s="159" t="s">
        <v>1</v>
      </c>
      <c r="F241" s="154" t="s">
        <v>404</v>
      </c>
      <c r="H241" s="155">
        <v>100</v>
      </c>
      <c r="I241" s="156"/>
      <c r="L241" s="152"/>
      <c r="M241" s="157"/>
      <c r="T241" s="158"/>
      <c r="AT241" s="159" t="s">
        <v>180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3" customHeight="1">
      <c r="B242" s="126"/>
      <c r="C242" s="127" t="s">
        <v>405</v>
      </c>
      <c r="D242" s="127" t="s">
        <v>147</v>
      </c>
      <c r="E242" s="128" t="s">
        <v>406</v>
      </c>
      <c r="F242" s="129" t="s">
        <v>407</v>
      </c>
      <c r="G242" s="130" t="s">
        <v>305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408</v>
      </c>
    </row>
    <row r="243" spans="2:65" s="12" customFormat="1">
      <c r="B243" s="152"/>
      <c r="D243" s="153" t="s">
        <v>180</v>
      </c>
      <c r="E243" s="159" t="s">
        <v>1</v>
      </c>
      <c r="F243" s="154" t="s">
        <v>409</v>
      </c>
      <c r="H243" s="155">
        <v>44</v>
      </c>
      <c r="I243" s="156"/>
      <c r="L243" s="152"/>
      <c r="M243" s="157"/>
      <c r="T243" s="158"/>
      <c r="AT243" s="159" t="s">
        <v>180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4" customHeight="1">
      <c r="B244" s="126"/>
      <c r="C244" s="127" t="s">
        <v>410</v>
      </c>
      <c r="D244" s="127" t="s">
        <v>147</v>
      </c>
      <c r="E244" s="128" t="s">
        <v>411</v>
      </c>
      <c r="F244" s="129" t="s">
        <v>412</v>
      </c>
      <c r="G244" s="130" t="s">
        <v>305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413</v>
      </c>
    </row>
    <row r="245" spans="2:65" s="1" customFormat="1" ht="23" customHeight="1">
      <c r="B245" s="126"/>
      <c r="C245" s="127" t="s">
        <v>414</v>
      </c>
      <c r="D245" s="127" t="s">
        <v>147</v>
      </c>
      <c r="E245" s="128" t="s">
        <v>415</v>
      </c>
      <c r="F245" s="129" t="s">
        <v>416</v>
      </c>
      <c r="G245" s="130" t="s">
        <v>305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417</v>
      </c>
    </row>
    <row r="246" spans="2:65" s="1" customFormat="1" ht="23" customHeight="1">
      <c r="B246" s="126"/>
      <c r="C246" s="127" t="s">
        <v>418</v>
      </c>
      <c r="D246" s="127" t="s">
        <v>147</v>
      </c>
      <c r="E246" s="128" t="s">
        <v>419</v>
      </c>
      <c r="F246" s="129" t="s">
        <v>420</v>
      </c>
      <c r="G246" s="130" t="s">
        <v>305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421</v>
      </c>
    </row>
    <row r="247" spans="2:65" s="12" customFormat="1">
      <c r="B247" s="152"/>
      <c r="D247" s="153" t="s">
        <v>180</v>
      </c>
      <c r="E247" s="159" t="s">
        <v>1</v>
      </c>
      <c r="F247" s="154" t="s">
        <v>422</v>
      </c>
      <c r="H247" s="155">
        <v>10.4</v>
      </c>
      <c r="I247" s="156"/>
      <c r="L247" s="152"/>
      <c r="M247" s="157"/>
      <c r="T247" s="158"/>
      <c r="AT247" s="159" t="s">
        <v>180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4" customHeight="1">
      <c r="B248" s="126"/>
      <c r="C248" s="127" t="s">
        <v>423</v>
      </c>
      <c r="D248" s="127" t="s">
        <v>147</v>
      </c>
      <c r="E248" s="128" t="s">
        <v>424</v>
      </c>
      <c r="F248" s="129" t="s">
        <v>425</v>
      </c>
      <c r="G248" s="130" t="s">
        <v>305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426</v>
      </c>
    </row>
    <row r="249" spans="2:65" s="12" customFormat="1">
      <c r="B249" s="152"/>
      <c r="D249" s="153" t="s">
        <v>180</v>
      </c>
      <c r="E249" s="159" t="s">
        <v>1</v>
      </c>
      <c r="F249" s="154" t="s">
        <v>427</v>
      </c>
      <c r="H249" s="155">
        <v>2.8</v>
      </c>
      <c r="I249" s="156"/>
      <c r="L249" s="152"/>
      <c r="M249" s="157"/>
      <c r="T249" s="158"/>
      <c r="AT249" s="159" t="s">
        <v>180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4" customHeight="1">
      <c r="B250" s="126"/>
      <c r="C250" s="127" t="s">
        <v>428</v>
      </c>
      <c r="D250" s="127" t="s">
        <v>147</v>
      </c>
      <c r="E250" s="128" t="s">
        <v>429</v>
      </c>
      <c r="F250" s="129" t="s">
        <v>430</v>
      </c>
      <c r="G250" s="130" t="s">
        <v>191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431</v>
      </c>
    </row>
    <row r="251" spans="2:65" s="12" customFormat="1">
      <c r="B251" s="152"/>
      <c r="D251" s="153" t="s">
        <v>180</v>
      </c>
      <c r="E251" s="159" t="s">
        <v>1</v>
      </c>
      <c r="F251" s="154" t="s">
        <v>432</v>
      </c>
      <c r="H251" s="155">
        <v>301.60000000000002</v>
      </c>
      <c r="I251" s="156"/>
      <c r="L251" s="152"/>
      <c r="M251" s="157"/>
      <c r="T251" s="158"/>
      <c r="AT251" s="159" t="s">
        <v>180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4" customHeight="1">
      <c r="B252" s="126"/>
      <c r="C252" s="127" t="s">
        <v>433</v>
      </c>
      <c r="D252" s="127" t="s">
        <v>147</v>
      </c>
      <c r="E252" s="128" t="s">
        <v>434</v>
      </c>
      <c r="F252" s="129" t="s">
        <v>435</v>
      </c>
      <c r="G252" s="130" t="s">
        <v>191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436</v>
      </c>
    </row>
    <row r="253" spans="2:65" s="11" customFormat="1" ht="22.75" customHeight="1">
      <c r="B253" s="114"/>
      <c r="D253" s="115" t="s">
        <v>77</v>
      </c>
      <c r="E253" s="124" t="s">
        <v>437</v>
      </c>
      <c r="F253" s="124" t="s">
        <v>438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23" customHeight="1">
      <c r="B254" s="126"/>
      <c r="C254" s="127" t="s">
        <v>439</v>
      </c>
      <c r="D254" s="127" t="s">
        <v>147</v>
      </c>
      <c r="E254" s="128" t="s">
        <v>440</v>
      </c>
      <c r="F254" s="129" t="s">
        <v>1640</v>
      </c>
      <c r="G254" s="130" t="s">
        <v>178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441</v>
      </c>
    </row>
    <row r="255" spans="2:65" s="1" customFormat="1" ht="23" customHeight="1">
      <c r="B255" s="126"/>
      <c r="C255" s="127" t="s">
        <v>442</v>
      </c>
      <c r="D255" s="127" t="s">
        <v>147</v>
      </c>
      <c r="E255" s="128" t="s">
        <v>443</v>
      </c>
      <c r="F255" s="129" t="s">
        <v>444</v>
      </c>
      <c r="G255" s="130" t="s">
        <v>178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445</v>
      </c>
    </row>
    <row r="256" spans="2:65" s="1" customFormat="1" ht="23" customHeight="1">
      <c r="B256" s="126"/>
      <c r="C256" s="127" t="s">
        <v>446</v>
      </c>
      <c r="D256" s="127" t="s">
        <v>147</v>
      </c>
      <c r="E256" s="128" t="s">
        <v>447</v>
      </c>
      <c r="F256" s="129" t="s">
        <v>448</v>
      </c>
      <c r="G256" s="130" t="s">
        <v>178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449</v>
      </c>
    </row>
    <row r="257" spans="2:65" s="1" customFormat="1" ht="23" customHeight="1">
      <c r="B257" s="126"/>
      <c r="C257" s="127" t="s">
        <v>450</v>
      </c>
      <c r="D257" s="127" t="s">
        <v>147</v>
      </c>
      <c r="E257" s="128" t="s">
        <v>451</v>
      </c>
      <c r="F257" s="129" t="s">
        <v>452</v>
      </c>
      <c r="G257" s="130" t="s">
        <v>178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453</v>
      </c>
    </row>
    <row r="258" spans="2:65" s="1" customFormat="1" ht="23" customHeight="1">
      <c r="B258" s="126"/>
      <c r="C258" s="127" t="s">
        <v>454</v>
      </c>
      <c r="D258" s="127" t="s">
        <v>147</v>
      </c>
      <c r="E258" s="128" t="s">
        <v>455</v>
      </c>
      <c r="F258" s="129" t="s">
        <v>456</v>
      </c>
      <c r="G258" s="130" t="s">
        <v>178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457</v>
      </c>
    </row>
    <row r="259" spans="2:65" s="11" customFormat="1" ht="22.75" customHeight="1">
      <c r="B259" s="114"/>
      <c r="D259" s="115" t="s">
        <v>77</v>
      </c>
      <c r="E259" s="124" t="s">
        <v>458</v>
      </c>
      <c r="F259" s="124" t="s">
        <v>459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4" customHeight="1">
      <c r="B260" s="126"/>
      <c r="C260" s="127" t="s">
        <v>460</v>
      </c>
      <c r="D260" s="127" t="s">
        <v>147</v>
      </c>
      <c r="E260" s="128" t="s">
        <v>461</v>
      </c>
      <c r="F260" s="129" t="s">
        <v>462</v>
      </c>
      <c r="G260" s="130" t="s">
        <v>178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463</v>
      </c>
    </row>
    <row r="261" spans="2:65" s="11" customFormat="1" ht="26" customHeight="1">
      <c r="B261" s="114"/>
      <c r="D261" s="115" t="s">
        <v>77</v>
      </c>
      <c r="E261" s="116" t="s">
        <v>464</v>
      </c>
      <c r="F261" s="116" t="s">
        <v>465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P262+P267+P279+P283+P312+P344+P398+P403+P407+P420+P433+P445+P447+P449+P463+P476+P491+P503+P513+P536+P549+P566</f>
        <v>0</v>
      </c>
      <c r="R261" s="120">
        <f>R262+R267+R279+R283+R312+R344+R398+R403+R407+R420+R433+R445+R447+R449+R463+R476+R491+R503+R513+R536+R549+R566</f>
        <v>51.648167799999989</v>
      </c>
      <c r="T261" s="121">
        <f>T262+T267+T279+T283+T312+T344+T398+T403+T407+T420+T433+T445+T447+T449+T463+T476+T491+T503+T513+T536+T549+T566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BK262+BK267+BK279+BK283+BK312+BK344+BK398+BK403+BK407+BK420+BK433+BK445+BK447+BK449+BK463+BK476+BK491+BK503+BK513+BK536+BK549+BK566</f>
        <v>0</v>
      </c>
    </row>
    <row r="262" spans="2:65" s="11" customFormat="1" ht="22.75" customHeight="1">
      <c r="B262" s="114"/>
      <c r="D262" s="115" t="s">
        <v>77</v>
      </c>
      <c r="E262" s="124" t="s">
        <v>466</v>
      </c>
      <c r="F262" s="124" t="s">
        <v>467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3" customHeight="1">
      <c r="B263" s="126"/>
      <c r="C263" s="127" t="s">
        <v>468</v>
      </c>
      <c r="D263" s="127" t="s">
        <v>147</v>
      </c>
      <c r="E263" s="128" t="s">
        <v>469</v>
      </c>
      <c r="F263" s="129" t="s">
        <v>470</v>
      </c>
      <c r="G263" s="130" t="s">
        <v>191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214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214</v>
      </c>
      <c r="BM263" s="139" t="s">
        <v>471</v>
      </c>
    </row>
    <row r="264" spans="2:65" s="12" customFormat="1">
      <c r="B264" s="152"/>
      <c r="D264" s="153" t="s">
        <v>180</v>
      </c>
      <c r="E264" s="159" t="s">
        <v>1</v>
      </c>
      <c r="F264" s="154" t="s">
        <v>472</v>
      </c>
      <c r="H264" s="155">
        <v>4</v>
      </c>
      <c r="I264" s="156"/>
      <c r="L264" s="152"/>
      <c r="M264" s="157"/>
      <c r="T264" s="158"/>
      <c r="AT264" s="159" t="s">
        <v>180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4" customHeight="1">
      <c r="B265" s="126"/>
      <c r="C265" s="127" t="s">
        <v>473</v>
      </c>
      <c r="D265" s="127" t="s">
        <v>147</v>
      </c>
      <c r="E265" s="128" t="s">
        <v>474</v>
      </c>
      <c r="F265" s="129" t="s">
        <v>475</v>
      </c>
      <c r="G265" s="130" t="s">
        <v>191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214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214</v>
      </c>
      <c r="BM265" s="139" t="s">
        <v>476</v>
      </c>
    </row>
    <row r="266" spans="2:65" s="12" customFormat="1">
      <c r="B266" s="152"/>
      <c r="D266" s="153" t="s">
        <v>180</v>
      </c>
      <c r="E266" s="159" t="s">
        <v>1</v>
      </c>
      <c r="F266" s="154" t="s">
        <v>477</v>
      </c>
      <c r="H266" s="155">
        <v>6</v>
      </c>
      <c r="I266" s="156"/>
      <c r="L266" s="152"/>
      <c r="M266" s="157"/>
      <c r="T266" s="158"/>
      <c r="AT266" s="159" t="s">
        <v>180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75" customHeight="1">
      <c r="B267" s="114"/>
      <c r="D267" s="115" t="s">
        <v>77</v>
      </c>
      <c r="E267" s="124" t="s">
        <v>478</v>
      </c>
      <c r="F267" s="124" t="s">
        <v>479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3" customHeight="1">
      <c r="B268" s="126"/>
      <c r="C268" s="127" t="s">
        <v>480</v>
      </c>
      <c r="D268" s="127" t="s">
        <v>147</v>
      </c>
      <c r="E268" s="128" t="s">
        <v>481</v>
      </c>
      <c r="F268" s="129" t="s">
        <v>482</v>
      </c>
      <c r="G268" s="130" t="s">
        <v>186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214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214</v>
      </c>
      <c r="BM268" s="139" t="s">
        <v>483</v>
      </c>
    </row>
    <row r="269" spans="2:65" s="1" customFormat="1" ht="14" customHeight="1">
      <c r="B269" s="126"/>
      <c r="C269" s="141" t="s">
        <v>484</v>
      </c>
      <c r="D269" s="141" t="s">
        <v>175</v>
      </c>
      <c r="E269" s="142" t="s">
        <v>485</v>
      </c>
      <c r="F269" s="143" t="s">
        <v>486</v>
      </c>
      <c r="G269" s="144" t="s">
        <v>487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292</v>
      </c>
      <c r="AT269" s="139" t="s">
        <v>175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214</v>
      </c>
      <c r="BM269" s="139" t="s">
        <v>488</v>
      </c>
    </row>
    <row r="270" spans="2:65" s="12" customFormat="1" ht="20">
      <c r="B270" s="152"/>
      <c r="D270" s="153" t="s">
        <v>180</v>
      </c>
      <c r="F270" s="154" t="s">
        <v>489</v>
      </c>
      <c r="H270" s="155">
        <v>0.499999999999999</v>
      </c>
      <c r="I270" s="156"/>
      <c r="L270" s="152"/>
      <c r="M270" s="157"/>
      <c r="T270" s="158"/>
      <c r="AT270" s="159" t="s">
        <v>180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3" customHeight="1">
      <c r="B271" s="126"/>
      <c r="C271" s="127" t="s">
        <v>490</v>
      </c>
      <c r="D271" s="127" t="s">
        <v>147</v>
      </c>
      <c r="E271" s="128" t="s">
        <v>491</v>
      </c>
      <c r="F271" s="129" t="s">
        <v>492</v>
      </c>
      <c r="G271" s="130" t="s">
        <v>186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214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214</v>
      </c>
      <c r="BM271" s="139" t="s">
        <v>493</v>
      </c>
    </row>
    <row r="272" spans="2:65" s="1" customFormat="1" ht="14" customHeight="1">
      <c r="B272" s="126"/>
      <c r="C272" s="141" t="s">
        <v>494</v>
      </c>
      <c r="D272" s="141" t="s">
        <v>175</v>
      </c>
      <c r="E272" s="142" t="s">
        <v>495</v>
      </c>
      <c r="F272" s="143" t="s">
        <v>496</v>
      </c>
      <c r="G272" s="144" t="s">
        <v>191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292</v>
      </c>
      <c r="AT272" s="139" t="s">
        <v>175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214</v>
      </c>
      <c r="BM272" s="139" t="s">
        <v>497</v>
      </c>
    </row>
    <row r="273" spans="2:65" s="1" customFormat="1" ht="23" customHeight="1">
      <c r="B273" s="126"/>
      <c r="C273" s="127" t="s">
        <v>498</v>
      </c>
      <c r="D273" s="127" t="s">
        <v>147</v>
      </c>
      <c r="E273" s="128" t="s">
        <v>499</v>
      </c>
      <c r="F273" s="129" t="s">
        <v>500</v>
      </c>
      <c r="G273" s="130" t="s">
        <v>305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214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214</v>
      </c>
      <c r="BM273" s="139" t="s">
        <v>501</v>
      </c>
    </row>
    <row r="274" spans="2:65" s="12" customFormat="1">
      <c r="B274" s="152"/>
      <c r="D274" s="153" t="s">
        <v>180</v>
      </c>
      <c r="E274" s="159" t="s">
        <v>1</v>
      </c>
      <c r="F274" s="154" t="s">
        <v>502</v>
      </c>
      <c r="H274" s="155">
        <v>3</v>
      </c>
      <c r="I274" s="156"/>
      <c r="L274" s="152"/>
      <c r="M274" s="157"/>
      <c r="T274" s="158"/>
      <c r="AT274" s="159" t="s">
        <v>180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3" customHeight="1">
      <c r="B275" s="126"/>
      <c r="C275" s="141" t="s">
        <v>503</v>
      </c>
      <c r="D275" s="141" t="s">
        <v>175</v>
      </c>
      <c r="E275" s="142" t="s">
        <v>504</v>
      </c>
      <c r="F275" s="143" t="s">
        <v>505</v>
      </c>
      <c r="G275" s="144" t="s">
        <v>191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292</v>
      </c>
      <c r="AT275" s="139" t="s">
        <v>175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214</v>
      </c>
      <c r="BM275" s="139" t="s">
        <v>506</v>
      </c>
    </row>
    <row r="276" spans="2:65" s="12" customFormat="1">
      <c r="B276" s="152"/>
      <c r="D276" s="153" t="s">
        <v>180</v>
      </c>
      <c r="F276" s="154" t="s">
        <v>507</v>
      </c>
      <c r="H276" s="155">
        <v>2</v>
      </c>
      <c r="I276" s="156"/>
      <c r="L276" s="152"/>
      <c r="M276" s="157"/>
      <c r="T276" s="158"/>
      <c r="AT276" s="159" t="s">
        <v>180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4" customHeight="1">
      <c r="B277" s="126"/>
      <c r="C277" s="141" t="s">
        <v>508</v>
      </c>
      <c r="D277" s="141" t="s">
        <v>175</v>
      </c>
      <c r="E277" s="142" t="s">
        <v>509</v>
      </c>
      <c r="F277" s="143" t="s">
        <v>510</v>
      </c>
      <c r="G277" s="144" t="s">
        <v>511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292</v>
      </c>
      <c r="AT277" s="139" t="s">
        <v>175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214</v>
      </c>
      <c r="BM277" s="139" t="s">
        <v>512</v>
      </c>
    </row>
    <row r="278" spans="2:65" s="12" customFormat="1">
      <c r="B278" s="152"/>
      <c r="D278" s="153" t="s">
        <v>180</v>
      </c>
      <c r="F278" s="154" t="s">
        <v>507</v>
      </c>
      <c r="H278" s="155">
        <v>2</v>
      </c>
      <c r="I278" s="156"/>
      <c r="L278" s="152"/>
      <c r="M278" s="157"/>
      <c r="T278" s="158"/>
      <c r="AT278" s="159" t="s">
        <v>180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75" customHeight="1">
      <c r="B279" s="114"/>
      <c r="D279" s="115" t="s">
        <v>77</v>
      </c>
      <c r="E279" s="124" t="s">
        <v>513</v>
      </c>
      <c r="F279" s="124" t="s">
        <v>514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3" customHeight="1">
      <c r="B280" s="126"/>
      <c r="C280" s="127" t="s">
        <v>515</v>
      </c>
      <c r="D280" s="127" t="s">
        <v>147</v>
      </c>
      <c r="E280" s="128" t="s">
        <v>516</v>
      </c>
      <c r="F280" s="129" t="s">
        <v>517</v>
      </c>
      <c r="G280" s="130" t="s">
        <v>305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214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214</v>
      </c>
      <c r="BM280" s="139" t="s">
        <v>518</v>
      </c>
    </row>
    <row r="281" spans="2:65" s="12" customFormat="1">
      <c r="B281" s="152"/>
      <c r="D281" s="153" t="s">
        <v>180</v>
      </c>
      <c r="E281" s="159" t="s">
        <v>1</v>
      </c>
      <c r="F281" s="154" t="s">
        <v>519</v>
      </c>
      <c r="H281" s="155">
        <v>55</v>
      </c>
      <c r="I281" s="156"/>
      <c r="L281" s="152"/>
      <c r="M281" s="157"/>
      <c r="T281" s="158"/>
      <c r="AT281" s="159" t="s">
        <v>180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4" customHeight="1">
      <c r="B282" s="126"/>
      <c r="C282" s="141" t="s">
        <v>520</v>
      </c>
      <c r="D282" s="141" t="s">
        <v>175</v>
      </c>
      <c r="E282" s="142" t="s">
        <v>521</v>
      </c>
      <c r="F282" s="143" t="s">
        <v>522</v>
      </c>
      <c r="G282" s="144" t="s">
        <v>305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292</v>
      </c>
      <c r="AT282" s="139" t="s">
        <v>175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214</v>
      </c>
      <c r="BM282" s="139" t="s">
        <v>523</v>
      </c>
    </row>
    <row r="283" spans="2:65" s="11" customFormat="1" ht="22.75" customHeight="1">
      <c r="B283" s="114"/>
      <c r="D283" s="115" t="s">
        <v>77</v>
      </c>
      <c r="E283" s="124" t="s">
        <v>524</v>
      </c>
      <c r="F283" s="124" t="s">
        <v>525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4" customHeight="1">
      <c r="B284" s="126"/>
      <c r="C284" s="127" t="s">
        <v>526</v>
      </c>
      <c r="D284" s="127" t="s">
        <v>147</v>
      </c>
      <c r="E284" s="128" t="s">
        <v>527</v>
      </c>
      <c r="F284" s="129" t="s">
        <v>528</v>
      </c>
      <c r="G284" s="130" t="s">
        <v>186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214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214</v>
      </c>
      <c r="BM284" s="139" t="s">
        <v>529</v>
      </c>
    </row>
    <row r="285" spans="2:65" s="1" customFormat="1" ht="14" customHeight="1">
      <c r="B285" s="126"/>
      <c r="C285" s="127" t="s">
        <v>530</v>
      </c>
      <c r="D285" s="127" t="s">
        <v>147</v>
      </c>
      <c r="E285" s="128" t="s">
        <v>531</v>
      </c>
      <c r="F285" s="129" t="s">
        <v>532</v>
      </c>
      <c r="G285" s="130" t="s">
        <v>305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214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214</v>
      </c>
      <c r="BM285" s="139" t="s">
        <v>533</v>
      </c>
    </row>
    <row r="286" spans="2:65" s="12" customFormat="1">
      <c r="B286" s="152"/>
      <c r="D286" s="153" t="s">
        <v>180</v>
      </c>
      <c r="E286" s="159" t="s">
        <v>1</v>
      </c>
      <c r="F286" s="154" t="s">
        <v>534</v>
      </c>
      <c r="H286" s="155">
        <v>100</v>
      </c>
      <c r="I286" s="156"/>
      <c r="L286" s="152"/>
      <c r="M286" s="157"/>
      <c r="T286" s="158"/>
      <c r="AT286" s="159" t="s">
        <v>180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4" customHeight="1">
      <c r="B287" s="126"/>
      <c r="C287" s="127" t="s">
        <v>535</v>
      </c>
      <c r="D287" s="127" t="s">
        <v>147</v>
      </c>
      <c r="E287" s="128" t="s">
        <v>536</v>
      </c>
      <c r="F287" s="129" t="s">
        <v>537</v>
      </c>
      <c r="G287" s="130" t="s">
        <v>305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214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214</v>
      </c>
      <c r="BM287" s="139" t="s">
        <v>538</v>
      </c>
    </row>
    <row r="288" spans="2:65" s="1" customFormat="1" ht="14" customHeight="1">
      <c r="B288" s="126"/>
      <c r="C288" s="127" t="s">
        <v>539</v>
      </c>
      <c r="D288" s="127" t="s">
        <v>147</v>
      </c>
      <c r="E288" s="128" t="s">
        <v>540</v>
      </c>
      <c r="F288" s="129" t="s">
        <v>541</v>
      </c>
      <c r="G288" s="130" t="s">
        <v>186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214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214</v>
      </c>
      <c r="BM288" s="139" t="s">
        <v>542</v>
      </c>
    </row>
    <row r="289" spans="2:65" s="1" customFormat="1" ht="14" customHeight="1">
      <c r="B289" s="126"/>
      <c r="C289" s="127" t="s">
        <v>543</v>
      </c>
      <c r="D289" s="127" t="s">
        <v>147</v>
      </c>
      <c r="E289" s="128" t="s">
        <v>544</v>
      </c>
      <c r="F289" s="129" t="s">
        <v>545</v>
      </c>
      <c r="G289" s="130" t="s">
        <v>186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214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214</v>
      </c>
      <c r="BM289" s="139" t="s">
        <v>546</v>
      </c>
    </row>
    <row r="290" spans="2:65" s="1" customFormat="1" ht="34.5">
      <c r="B290" s="126"/>
      <c r="C290" s="127" t="s">
        <v>547</v>
      </c>
      <c r="D290" s="127" t="s">
        <v>147</v>
      </c>
      <c r="E290" s="128" t="s">
        <v>548</v>
      </c>
      <c r="F290" s="129" t="s">
        <v>1642</v>
      </c>
      <c r="G290" s="130" t="s">
        <v>305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214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214</v>
      </c>
      <c r="BM290" s="139" t="s">
        <v>549</v>
      </c>
    </row>
    <row r="291" spans="2:65" s="1" customFormat="1" ht="14" customHeight="1">
      <c r="B291" s="126"/>
      <c r="C291" s="127" t="s">
        <v>550</v>
      </c>
      <c r="D291" s="127" t="s">
        <v>147</v>
      </c>
      <c r="E291" s="128" t="s">
        <v>551</v>
      </c>
      <c r="F291" s="129" t="s">
        <v>552</v>
      </c>
      <c r="G291" s="130" t="s">
        <v>305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214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214</v>
      </c>
      <c r="BM291" s="139" t="s">
        <v>553</v>
      </c>
    </row>
    <row r="292" spans="2:65" s="1" customFormat="1" ht="14" customHeight="1">
      <c r="B292" s="126"/>
      <c r="C292" s="127" t="s">
        <v>554</v>
      </c>
      <c r="D292" s="127" t="s">
        <v>147</v>
      </c>
      <c r="E292" s="128" t="s">
        <v>555</v>
      </c>
      <c r="F292" s="129" t="s">
        <v>556</v>
      </c>
      <c r="G292" s="130" t="s">
        <v>305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214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214</v>
      </c>
      <c r="BM292" s="139" t="s">
        <v>557</v>
      </c>
    </row>
    <row r="293" spans="2:65" s="1" customFormat="1" ht="14" customHeight="1">
      <c r="B293" s="126"/>
      <c r="C293" s="127" t="s">
        <v>558</v>
      </c>
      <c r="D293" s="127" t="s">
        <v>147</v>
      </c>
      <c r="E293" s="128" t="s">
        <v>559</v>
      </c>
      <c r="F293" s="129" t="s">
        <v>560</v>
      </c>
      <c r="G293" s="130" t="s">
        <v>305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214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214</v>
      </c>
      <c r="BM293" s="139" t="s">
        <v>561</v>
      </c>
    </row>
    <row r="294" spans="2:65" s="1" customFormat="1" ht="14" customHeight="1">
      <c r="B294" s="126"/>
      <c r="C294" s="127" t="s">
        <v>562</v>
      </c>
      <c r="D294" s="127" t="s">
        <v>147</v>
      </c>
      <c r="E294" s="128" t="s">
        <v>563</v>
      </c>
      <c r="F294" s="129" t="s">
        <v>564</v>
      </c>
      <c r="G294" s="130" t="s">
        <v>305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214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214</v>
      </c>
      <c r="BM294" s="139" t="s">
        <v>565</v>
      </c>
    </row>
    <row r="295" spans="2:65" s="1" customFormat="1" ht="14" customHeight="1">
      <c r="B295" s="126"/>
      <c r="C295" s="127" t="s">
        <v>566</v>
      </c>
      <c r="D295" s="127" t="s">
        <v>147</v>
      </c>
      <c r="E295" s="128" t="s">
        <v>567</v>
      </c>
      <c r="F295" s="129" t="s">
        <v>568</v>
      </c>
      <c r="G295" s="130" t="s">
        <v>305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214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214</v>
      </c>
      <c r="BM295" s="139" t="s">
        <v>569</v>
      </c>
    </row>
    <row r="296" spans="2:65" s="1" customFormat="1" ht="14" customHeight="1">
      <c r="B296" s="126"/>
      <c r="C296" s="127" t="s">
        <v>570</v>
      </c>
      <c r="D296" s="127" t="s">
        <v>147</v>
      </c>
      <c r="E296" s="128" t="s">
        <v>571</v>
      </c>
      <c r="F296" s="129" t="s">
        <v>572</v>
      </c>
      <c r="G296" s="130" t="s">
        <v>305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214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214</v>
      </c>
      <c r="BM296" s="139" t="s">
        <v>573</v>
      </c>
    </row>
    <row r="297" spans="2:65" s="1" customFormat="1" ht="14" customHeight="1">
      <c r="B297" s="126"/>
      <c r="C297" s="127" t="s">
        <v>574</v>
      </c>
      <c r="D297" s="127" t="s">
        <v>147</v>
      </c>
      <c r="E297" s="128" t="s">
        <v>575</v>
      </c>
      <c r="F297" s="129" t="s">
        <v>576</v>
      </c>
      <c r="G297" s="130" t="s">
        <v>305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214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214</v>
      </c>
      <c r="BM297" s="139" t="s">
        <v>577</v>
      </c>
    </row>
    <row r="298" spans="2:65" s="1" customFormat="1" ht="23" customHeight="1">
      <c r="B298" s="126"/>
      <c r="C298" s="127" t="s">
        <v>578</v>
      </c>
      <c r="D298" s="127" t="s">
        <v>147</v>
      </c>
      <c r="E298" s="128" t="s">
        <v>579</v>
      </c>
      <c r="F298" s="129" t="s">
        <v>580</v>
      </c>
      <c r="G298" s="130" t="s">
        <v>305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214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214</v>
      </c>
      <c r="BM298" s="139" t="s">
        <v>581</v>
      </c>
    </row>
    <row r="299" spans="2:65" s="1" customFormat="1" ht="14" customHeight="1">
      <c r="B299" s="126"/>
      <c r="C299" s="141" t="s">
        <v>582</v>
      </c>
      <c r="D299" s="141" t="s">
        <v>175</v>
      </c>
      <c r="E299" s="142" t="s">
        <v>583</v>
      </c>
      <c r="F299" s="143" t="s">
        <v>584</v>
      </c>
      <c r="G299" s="144" t="s">
        <v>305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292</v>
      </c>
      <c r="AT299" s="139" t="s">
        <v>175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214</v>
      </c>
      <c r="BM299" s="139" t="s">
        <v>585</v>
      </c>
    </row>
    <row r="300" spans="2:65" s="1" customFormat="1" ht="23" customHeight="1">
      <c r="B300" s="126"/>
      <c r="C300" s="127" t="s">
        <v>586</v>
      </c>
      <c r="D300" s="127" t="s">
        <v>147</v>
      </c>
      <c r="E300" s="128" t="s">
        <v>587</v>
      </c>
      <c r="F300" s="129" t="s">
        <v>588</v>
      </c>
      <c r="G300" s="130" t="s">
        <v>305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214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214</v>
      </c>
      <c r="BM300" s="139" t="s">
        <v>589</v>
      </c>
    </row>
    <row r="301" spans="2:65" s="1" customFormat="1" ht="14" customHeight="1">
      <c r="B301" s="126"/>
      <c r="C301" s="127" t="s">
        <v>590</v>
      </c>
      <c r="D301" s="127" t="s">
        <v>147</v>
      </c>
      <c r="E301" s="128" t="s">
        <v>591</v>
      </c>
      <c r="F301" s="129" t="s">
        <v>592</v>
      </c>
      <c r="G301" s="130" t="s">
        <v>186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214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214</v>
      </c>
      <c r="BM301" s="139" t="s">
        <v>593</v>
      </c>
    </row>
    <row r="302" spans="2:65" s="1" customFormat="1" ht="14" customHeight="1">
      <c r="B302" s="126"/>
      <c r="C302" s="127" t="s">
        <v>594</v>
      </c>
      <c r="D302" s="127" t="s">
        <v>147</v>
      </c>
      <c r="E302" s="128" t="s">
        <v>595</v>
      </c>
      <c r="F302" s="129" t="s">
        <v>596</v>
      </c>
      <c r="G302" s="130" t="s">
        <v>186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214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214</v>
      </c>
      <c r="BM302" s="139" t="s">
        <v>597</v>
      </c>
    </row>
    <row r="303" spans="2:65" s="1" customFormat="1" ht="14" customHeight="1">
      <c r="B303" s="126"/>
      <c r="C303" s="127" t="s">
        <v>598</v>
      </c>
      <c r="D303" s="127" t="s">
        <v>147</v>
      </c>
      <c r="E303" s="128" t="s">
        <v>599</v>
      </c>
      <c r="F303" s="129" t="s">
        <v>600</v>
      </c>
      <c r="G303" s="130" t="s">
        <v>186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214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214</v>
      </c>
      <c r="BM303" s="139" t="s">
        <v>601</v>
      </c>
    </row>
    <row r="304" spans="2:65" s="1" customFormat="1" ht="23" customHeight="1">
      <c r="B304" s="126"/>
      <c r="C304" s="127" t="s">
        <v>602</v>
      </c>
      <c r="D304" s="127" t="s">
        <v>147</v>
      </c>
      <c r="E304" s="128" t="s">
        <v>603</v>
      </c>
      <c r="F304" s="129" t="s">
        <v>604</v>
      </c>
      <c r="G304" s="130" t="s">
        <v>186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214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214</v>
      </c>
      <c r="BM304" s="139" t="s">
        <v>605</v>
      </c>
    </row>
    <row r="305" spans="2:65" s="1" customFormat="1" ht="14" customHeight="1">
      <c r="B305" s="126"/>
      <c r="C305" s="127" t="s">
        <v>606</v>
      </c>
      <c r="D305" s="127" t="s">
        <v>147</v>
      </c>
      <c r="E305" s="128" t="s">
        <v>607</v>
      </c>
      <c r="F305" s="129" t="s">
        <v>608</v>
      </c>
      <c r="G305" s="130" t="s">
        <v>186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214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214</v>
      </c>
      <c r="BM305" s="139" t="s">
        <v>609</v>
      </c>
    </row>
    <row r="306" spans="2:65" s="1" customFormat="1" ht="23" customHeight="1">
      <c r="B306" s="126"/>
      <c r="C306" s="141" t="s">
        <v>610</v>
      </c>
      <c r="D306" s="141" t="s">
        <v>175</v>
      </c>
      <c r="E306" s="142" t="s">
        <v>611</v>
      </c>
      <c r="F306" s="143" t="s">
        <v>612</v>
      </c>
      <c r="G306" s="144" t="s">
        <v>186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292</v>
      </c>
      <c r="AT306" s="139" t="s">
        <v>175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214</v>
      </c>
      <c r="BM306" s="139" t="s">
        <v>613</v>
      </c>
    </row>
    <row r="307" spans="2:65" s="1" customFormat="1" ht="14" customHeight="1">
      <c r="B307" s="126"/>
      <c r="C307" s="127" t="s">
        <v>614</v>
      </c>
      <c r="D307" s="127" t="s">
        <v>147</v>
      </c>
      <c r="E307" s="128" t="s">
        <v>615</v>
      </c>
      <c r="F307" s="129" t="s">
        <v>616</v>
      </c>
      <c r="G307" s="130" t="s">
        <v>186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214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214</v>
      </c>
      <c r="BM307" s="139" t="s">
        <v>617</v>
      </c>
    </row>
    <row r="308" spans="2:65" s="1" customFormat="1" ht="14" customHeight="1">
      <c r="B308" s="126"/>
      <c r="C308" s="141" t="s">
        <v>618</v>
      </c>
      <c r="D308" s="141" t="s">
        <v>175</v>
      </c>
      <c r="E308" s="142" t="s">
        <v>619</v>
      </c>
      <c r="F308" s="143" t="s">
        <v>620</v>
      </c>
      <c r="G308" s="144" t="s">
        <v>186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292</v>
      </c>
      <c r="AT308" s="139" t="s">
        <v>175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214</v>
      </c>
      <c r="BM308" s="139" t="s">
        <v>621</v>
      </c>
    </row>
    <row r="309" spans="2:65" s="1" customFormat="1" ht="23" customHeight="1">
      <c r="B309" s="126"/>
      <c r="C309" s="127" t="s">
        <v>622</v>
      </c>
      <c r="D309" s="127" t="s">
        <v>147</v>
      </c>
      <c r="E309" s="128" t="s">
        <v>623</v>
      </c>
      <c r="F309" s="129" t="s">
        <v>624</v>
      </c>
      <c r="G309" s="130" t="s">
        <v>186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214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214</v>
      </c>
      <c r="BM309" s="139" t="s">
        <v>625</v>
      </c>
    </row>
    <row r="310" spans="2:65" s="1" customFormat="1" ht="23" customHeight="1">
      <c r="B310" s="126"/>
      <c r="C310" s="127" t="s">
        <v>626</v>
      </c>
      <c r="D310" s="127" t="s">
        <v>147</v>
      </c>
      <c r="E310" s="128" t="s">
        <v>627</v>
      </c>
      <c r="F310" s="129" t="s">
        <v>628</v>
      </c>
      <c r="G310" s="130" t="s">
        <v>178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214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214</v>
      </c>
      <c r="BM310" s="139" t="s">
        <v>629</v>
      </c>
    </row>
    <row r="311" spans="2:65" s="1" customFormat="1" ht="23" customHeight="1">
      <c r="B311" s="126"/>
      <c r="C311" s="127" t="s">
        <v>630</v>
      </c>
      <c r="D311" s="127" t="s">
        <v>147</v>
      </c>
      <c r="E311" s="128" t="s">
        <v>631</v>
      </c>
      <c r="F311" s="129" t="s">
        <v>632</v>
      </c>
      <c r="G311" s="130" t="s">
        <v>178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214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214</v>
      </c>
      <c r="BM311" s="139" t="s">
        <v>633</v>
      </c>
    </row>
    <row r="312" spans="2:65" s="11" customFormat="1" ht="22.75" customHeight="1">
      <c r="B312" s="114"/>
      <c r="D312" s="115" t="s">
        <v>77</v>
      </c>
      <c r="E312" s="124" t="s">
        <v>634</v>
      </c>
      <c r="F312" s="124" t="s">
        <v>635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4" customHeight="1">
      <c r="B313" s="126"/>
      <c r="C313" s="127" t="s">
        <v>636</v>
      </c>
      <c r="D313" s="127" t="s">
        <v>147</v>
      </c>
      <c r="E313" s="128" t="s">
        <v>637</v>
      </c>
      <c r="F313" s="129" t="s">
        <v>638</v>
      </c>
      <c r="G313" s="130" t="s">
        <v>186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214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214</v>
      </c>
      <c r="BM313" s="139" t="s">
        <v>639</v>
      </c>
    </row>
    <row r="314" spans="2:65" s="1" customFormat="1" ht="14" customHeight="1">
      <c r="B314" s="126"/>
      <c r="C314" s="127" t="s">
        <v>640</v>
      </c>
      <c r="D314" s="127" t="s">
        <v>147</v>
      </c>
      <c r="E314" s="128" t="s">
        <v>641</v>
      </c>
      <c r="F314" s="129" t="s">
        <v>642</v>
      </c>
      <c r="G314" s="130" t="s">
        <v>305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214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214</v>
      </c>
      <c r="BM314" s="139" t="s">
        <v>643</v>
      </c>
    </row>
    <row r="315" spans="2:65" s="1" customFormat="1" ht="23" customHeight="1">
      <c r="B315" s="126"/>
      <c r="C315" s="127" t="s">
        <v>644</v>
      </c>
      <c r="D315" s="127" t="s">
        <v>147</v>
      </c>
      <c r="E315" s="128" t="s">
        <v>645</v>
      </c>
      <c r="F315" s="129" t="s">
        <v>646</v>
      </c>
      <c r="G315" s="130" t="s">
        <v>305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214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214</v>
      </c>
      <c r="BM315" s="139" t="s">
        <v>647</v>
      </c>
    </row>
    <row r="316" spans="2:65" s="12" customFormat="1" ht="20">
      <c r="B316" s="152"/>
      <c r="D316" s="153" t="s">
        <v>180</v>
      </c>
      <c r="E316" s="159" t="s">
        <v>1</v>
      </c>
      <c r="F316" s="154" t="s">
        <v>648</v>
      </c>
      <c r="H316" s="155">
        <v>282</v>
      </c>
      <c r="I316" s="156"/>
      <c r="L316" s="152"/>
      <c r="M316" s="157"/>
      <c r="T316" s="158"/>
      <c r="AT316" s="159" t="s">
        <v>180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3" customHeight="1">
      <c r="B317" s="126"/>
      <c r="C317" s="127" t="s">
        <v>649</v>
      </c>
      <c r="D317" s="127" t="s">
        <v>147</v>
      </c>
      <c r="E317" s="128" t="s">
        <v>650</v>
      </c>
      <c r="F317" s="129" t="s">
        <v>651</v>
      </c>
      <c r="G317" s="130" t="s">
        <v>305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214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214</v>
      </c>
      <c r="BM317" s="139" t="s">
        <v>652</v>
      </c>
    </row>
    <row r="318" spans="2:65" s="12" customFormat="1">
      <c r="B318" s="152"/>
      <c r="D318" s="153" t="s">
        <v>180</v>
      </c>
      <c r="E318" s="159" t="s">
        <v>1</v>
      </c>
      <c r="F318" s="154" t="s">
        <v>653</v>
      </c>
      <c r="H318" s="155">
        <v>71</v>
      </c>
      <c r="I318" s="156"/>
      <c r="L318" s="152"/>
      <c r="M318" s="157"/>
      <c r="T318" s="158"/>
      <c r="AT318" s="159" t="s">
        <v>180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4" customHeight="1">
      <c r="B319" s="126"/>
      <c r="C319" s="127" t="s">
        <v>654</v>
      </c>
      <c r="D319" s="127" t="s">
        <v>147</v>
      </c>
      <c r="E319" s="128" t="s">
        <v>655</v>
      </c>
      <c r="F319" s="129" t="s">
        <v>656</v>
      </c>
      <c r="G319" s="130" t="s">
        <v>186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214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214</v>
      </c>
      <c r="BM319" s="139" t="s">
        <v>657</v>
      </c>
    </row>
    <row r="320" spans="2:65" s="12" customFormat="1">
      <c r="B320" s="152"/>
      <c r="D320" s="153" t="s">
        <v>180</v>
      </c>
      <c r="E320" s="159" t="s">
        <v>1</v>
      </c>
      <c r="F320" s="154" t="s">
        <v>658</v>
      </c>
      <c r="H320" s="155">
        <v>90</v>
      </c>
      <c r="I320" s="156"/>
      <c r="L320" s="152"/>
      <c r="M320" s="157"/>
      <c r="T320" s="158"/>
      <c r="AT320" s="159" t="s">
        <v>180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3" customHeight="1">
      <c r="B321" s="126"/>
      <c r="C321" s="127" t="s">
        <v>659</v>
      </c>
      <c r="D321" s="127" t="s">
        <v>147</v>
      </c>
      <c r="E321" s="128" t="s">
        <v>660</v>
      </c>
      <c r="F321" s="129" t="s">
        <v>661</v>
      </c>
      <c r="G321" s="130" t="s">
        <v>305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214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214</v>
      </c>
      <c r="BM321" s="139" t="s">
        <v>662</v>
      </c>
    </row>
    <row r="322" spans="2:65" s="1" customFormat="1" ht="23" customHeight="1">
      <c r="B322" s="126"/>
      <c r="C322" s="127" t="s">
        <v>663</v>
      </c>
      <c r="D322" s="127" t="s">
        <v>147</v>
      </c>
      <c r="E322" s="128" t="s">
        <v>664</v>
      </c>
      <c r="F322" s="129" t="s">
        <v>665</v>
      </c>
      <c r="G322" s="130" t="s">
        <v>305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214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214</v>
      </c>
      <c r="BM322" s="139" t="s">
        <v>666</v>
      </c>
    </row>
    <row r="323" spans="2:65" s="1" customFormat="1" ht="23" customHeight="1">
      <c r="B323" s="126"/>
      <c r="C323" s="127" t="s">
        <v>667</v>
      </c>
      <c r="D323" s="127" t="s">
        <v>147</v>
      </c>
      <c r="E323" s="128" t="s">
        <v>668</v>
      </c>
      <c r="F323" s="129" t="s">
        <v>669</v>
      </c>
      <c r="G323" s="130" t="s">
        <v>305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214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214</v>
      </c>
      <c r="BM323" s="139" t="s">
        <v>670</v>
      </c>
    </row>
    <row r="324" spans="2:65" s="1" customFormat="1" ht="14" customHeight="1">
      <c r="B324" s="126"/>
      <c r="C324" s="127" t="s">
        <v>671</v>
      </c>
      <c r="D324" s="127" t="s">
        <v>147</v>
      </c>
      <c r="E324" s="128" t="s">
        <v>672</v>
      </c>
      <c r="F324" s="129" t="s">
        <v>673</v>
      </c>
      <c r="G324" s="130" t="s">
        <v>305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214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214</v>
      </c>
      <c r="BM324" s="139" t="s">
        <v>674</v>
      </c>
    </row>
    <row r="325" spans="2:65" s="1" customFormat="1" ht="14" customHeight="1">
      <c r="B325" s="126"/>
      <c r="C325" s="127" t="s">
        <v>675</v>
      </c>
      <c r="D325" s="127" t="s">
        <v>147</v>
      </c>
      <c r="E325" s="128" t="s">
        <v>676</v>
      </c>
      <c r="F325" s="129" t="s">
        <v>677</v>
      </c>
      <c r="G325" s="130" t="s">
        <v>305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214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214</v>
      </c>
      <c r="BM325" s="139" t="s">
        <v>678</v>
      </c>
    </row>
    <row r="326" spans="2:65" s="1" customFormat="1" ht="14" customHeight="1">
      <c r="B326" s="126"/>
      <c r="C326" s="127" t="s">
        <v>679</v>
      </c>
      <c r="D326" s="127" t="s">
        <v>147</v>
      </c>
      <c r="E326" s="128" t="s">
        <v>680</v>
      </c>
      <c r="F326" s="129" t="s">
        <v>681</v>
      </c>
      <c r="G326" s="130" t="s">
        <v>305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214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214</v>
      </c>
      <c r="BM326" s="139" t="s">
        <v>682</v>
      </c>
    </row>
    <row r="327" spans="2:65" s="1" customFormat="1" ht="14" customHeight="1">
      <c r="B327" s="126"/>
      <c r="C327" s="127" t="s">
        <v>683</v>
      </c>
      <c r="D327" s="127" t="s">
        <v>147</v>
      </c>
      <c r="E327" s="128" t="s">
        <v>684</v>
      </c>
      <c r="F327" s="129" t="s">
        <v>685</v>
      </c>
      <c r="G327" s="130" t="s">
        <v>186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214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214</v>
      </c>
      <c r="BM327" s="139" t="s">
        <v>686</v>
      </c>
    </row>
    <row r="328" spans="2:65" s="1" customFormat="1" ht="23" customHeight="1">
      <c r="B328" s="126"/>
      <c r="C328" s="127" t="s">
        <v>687</v>
      </c>
      <c r="D328" s="127" t="s">
        <v>147</v>
      </c>
      <c r="E328" s="128" t="s">
        <v>688</v>
      </c>
      <c r="F328" s="129" t="s">
        <v>689</v>
      </c>
      <c r="G328" s="130" t="s">
        <v>186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214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214</v>
      </c>
      <c r="BM328" s="139" t="s">
        <v>690</v>
      </c>
    </row>
    <row r="329" spans="2:65" s="1" customFormat="1" ht="14" customHeight="1">
      <c r="B329" s="126"/>
      <c r="C329" s="127" t="s">
        <v>691</v>
      </c>
      <c r="D329" s="127" t="s">
        <v>147</v>
      </c>
      <c r="E329" s="128" t="s">
        <v>692</v>
      </c>
      <c r="F329" s="129" t="s">
        <v>693</v>
      </c>
      <c r="G329" s="130" t="s">
        <v>186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214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214</v>
      </c>
      <c r="BM329" s="139" t="s">
        <v>694</v>
      </c>
    </row>
    <row r="330" spans="2:65" s="1" customFormat="1" ht="14" customHeight="1">
      <c r="B330" s="126"/>
      <c r="C330" s="127" t="s">
        <v>695</v>
      </c>
      <c r="D330" s="127" t="s">
        <v>147</v>
      </c>
      <c r="E330" s="128" t="s">
        <v>696</v>
      </c>
      <c r="F330" s="129" t="s">
        <v>697</v>
      </c>
      <c r="G330" s="130" t="s">
        <v>186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214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214</v>
      </c>
      <c r="BM330" s="139" t="s">
        <v>698</v>
      </c>
    </row>
    <row r="331" spans="2:65" s="1" customFormat="1" ht="23" customHeight="1">
      <c r="B331" s="126"/>
      <c r="C331" s="127" t="s">
        <v>699</v>
      </c>
      <c r="D331" s="127" t="s">
        <v>147</v>
      </c>
      <c r="E331" s="128" t="s">
        <v>700</v>
      </c>
      <c r="F331" s="129" t="s">
        <v>701</v>
      </c>
      <c r="G331" s="130" t="s">
        <v>186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214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214</v>
      </c>
      <c r="BM331" s="139" t="s">
        <v>702</v>
      </c>
    </row>
    <row r="332" spans="2:65" s="1" customFormat="1" ht="23" customHeight="1">
      <c r="B332" s="126"/>
      <c r="C332" s="127" t="s">
        <v>703</v>
      </c>
      <c r="D332" s="127" t="s">
        <v>147</v>
      </c>
      <c r="E332" s="128" t="s">
        <v>704</v>
      </c>
      <c r="F332" s="129" t="s">
        <v>705</v>
      </c>
      <c r="G332" s="130" t="s">
        <v>186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214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214</v>
      </c>
      <c r="BM332" s="139" t="s">
        <v>706</v>
      </c>
    </row>
    <row r="333" spans="2:65" s="1" customFormat="1" ht="14" customHeight="1">
      <c r="B333" s="126"/>
      <c r="C333" s="127" t="s">
        <v>707</v>
      </c>
      <c r="D333" s="127" t="s">
        <v>147</v>
      </c>
      <c r="E333" s="128" t="s">
        <v>708</v>
      </c>
      <c r="F333" s="129" t="s">
        <v>709</v>
      </c>
      <c r="G333" s="130" t="s">
        <v>186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214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214</v>
      </c>
      <c r="BM333" s="139" t="s">
        <v>710</v>
      </c>
    </row>
    <row r="334" spans="2:65" s="1" customFormat="1" ht="14" customHeight="1">
      <c r="B334" s="126"/>
      <c r="C334" s="127" t="s">
        <v>711</v>
      </c>
      <c r="D334" s="127" t="s">
        <v>147</v>
      </c>
      <c r="E334" s="128" t="s">
        <v>712</v>
      </c>
      <c r="F334" s="129" t="s">
        <v>713</v>
      </c>
      <c r="G334" s="130" t="s">
        <v>186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214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214</v>
      </c>
      <c r="BM334" s="139" t="s">
        <v>714</v>
      </c>
    </row>
    <row r="335" spans="2:65" s="1" customFormat="1" ht="23" customHeight="1">
      <c r="B335" s="126"/>
      <c r="C335" s="127" t="s">
        <v>715</v>
      </c>
      <c r="D335" s="127" t="s">
        <v>147</v>
      </c>
      <c r="E335" s="128" t="s">
        <v>716</v>
      </c>
      <c r="F335" s="129" t="s">
        <v>717</v>
      </c>
      <c r="G335" s="130" t="s">
        <v>186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214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214</v>
      </c>
      <c r="BM335" s="139" t="s">
        <v>718</v>
      </c>
    </row>
    <row r="336" spans="2:65" s="1" customFormat="1" ht="23" customHeight="1">
      <c r="B336" s="126"/>
      <c r="C336" s="127" t="s">
        <v>719</v>
      </c>
      <c r="D336" s="127" t="s">
        <v>147</v>
      </c>
      <c r="E336" s="128" t="s">
        <v>720</v>
      </c>
      <c r="F336" s="129" t="s">
        <v>721</v>
      </c>
      <c r="G336" s="130" t="s">
        <v>186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214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214</v>
      </c>
      <c r="BM336" s="139" t="s">
        <v>722</v>
      </c>
    </row>
    <row r="337" spans="2:65" s="1" customFormat="1" ht="23" customHeight="1">
      <c r="B337" s="126"/>
      <c r="C337" s="127" t="s">
        <v>723</v>
      </c>
      <c r="D337" s="127" t="s">
        <v>147</v>
      </c>
      <c r="E337" s="128" t="s">
        <v>724</v>
      </c>
      <c r="F337" s="129" t="s">
        <v>725</v>
      </c>
      <c r="G337" s="130" t="s">
        <v>186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214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214</v>
      </c>
      <c r="BM337" s="139" t="s">
        <v>726</v>
      </c>
    </row>
    <row r="338" spans="2:65" s="1" customFormat="1" ht="14" customHeight="1">
      <c r="B338" s="126"/>
      <c r="C338" s="127" t="s">
        <v>727</v>
      </c>
      <c r="D338" s="127" t="s">
        <v>147</v>
      </c>
      <c r="E338" s="128" t="s">
        <v>728</v>
      </c>
      <c r="F338" s="129" t="s">
        <v>729</v>
      </c>
      <c r="G338" s="130" t="s">
        <v>186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214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214</v>
      </c>
      <c r="BM338" s="139" t="s">
        <v>730</v>
      </c>
    </row>
    <row r="339" spans="2:65" s="1" customFormat="1" ht="14" customHeight="1">
      <c r="B339" s="126"/>
      <c r="C339" s="141" t="s">
        <v>731</v>
      </c>
      <c r="D339" s="141" t="s">
        <v>175</v>
      </c>
      <c r="E339" s="142" t="s">
        <v>732</v>
      </c>
      <c r="F339" s="143" t="s">
        <v>733</v>
      </c>
      <c r="G339" s="144" t="s">
        <v>186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292</v>
      </c>
      <c r="AT339" s="139" t="s">
        <v>175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214</v>
      </c>
      <c r="BM339" s="139" t="s">
        <v>734</v>
      </c>
    </row>
    <row r="340" spans="2:65" s="1" customFormat="1" ht="23" customHeight="1">
      <c r="B340" s="126"/>
      <c r="C340" s="127" t="s">
        <v>735</v>
      </c>
      <c r="D340" s="127" t="s">
        <v>147</v>
      </c>
      <c r="E340" s="128" t="s">
        <v>736</v>
      </c>
      <c r="F340" s="129" t="s">
        <v>737</v>
      </c>
      <c r="G340" s="130" t="s">
        <v>305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214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214</v>
      </c>
      <c r="BM340" s="139" t="s">
        <v>738</v>
      </c>
    </row>
    <row r="341" spans="2:65" s="1" customFormat="1" ht="14" customHeight="1">
      <c r="B341" s="126"/>
      <c r="C341" s="127" t="s">
        <v>739</v>
      </c>
      <c r="D341" s="127" t="s">
        <v>147</v>
      </c>
      <c r="E341" s="128" t="s">
        <v>740</v>
      </c>
      <c r="F341" s="129" t="s">
        <v>741</v>
      </c>
      <c r="G341" s="130" t="s">
        <v>305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214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214</v>
      </c>
      <c r="BM341" s="139" t="s">
        <v>742</v>
      </c>
    </row>
    <row r="342" spans="2:65" s="1" customFormat="1" ht="23" customHeight="1">
      <c r="B342" s="126"/>
      <c r="C342" s="127" t="s">
        <v>743</v>
      </c>
      <c r="D342" s="127" t="s">
        <v>147</v>
      </c>
      <c r="E342" s="128" t="s">
        <v>744</v>
      </c>
      <c r="F342" s="129" t="s">
        <v>745</v>
      </c>
      <c r="G342" s="130" t="s">
        <v>178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214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214</v>
      </c>
      <c r="BM342" s="139" t="s">
        <v>746</v>
      </c>
    </row>
    <row r="343" spans="2:65" s="1" customFormat="1" ht="23" customHeight="1">
      <c r="B343" s="126"/>
      <c r="C343" s="127" t="s">
        <v>747</v>
      </c>
      <c r="D343" s="127" t="s">
        <v>147</v>
      </c>
      <c r="E343" s="128" t="s">
        <v>748</v>
      </c>
      <c r="F343" s="129" t="s">
        <v>749</v>
      </c>
      <c r="G343" s="130" t="s">
        <v>178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214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214</v>
      </c>
      <c r="BM343" s="139" t="s">
        <v>750</v>
      </c>
    </row>
    <row r="344" spans="2:65" s="11" customFormat="1" ht="22.75" customHeight="1">
      <c r="B344" s="114"/>
      <c r="D344" s="115" t="s">
        <v>77</v>
      </c>
      <c r="E344" s="124" t="s">
        <v>751</v>
      </c>
      <c r="F344" s="124" t="s">
        <v>752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4" customHeight="1">
      <c r="B345" s="126"/>
      <c r="C345" s="127" t="s">
        <v>753</v>
      </c>
      <c r="D345" s="127" t="s">
        <v>147</v>
      </c>
      <c r="E345" s="128" t="s">
        <v>754</v>
      </c>
      <c r="F345" s="129" t="s">
        <v>755</v>
      </c>
      <c r="G345" s="130" t="s">
        <v>186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214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214</v>
      </c>
      <c r="BM345" s="139" t="s">
        <v>756</v>
      </c>
    </row>
    <row r="346" spans="2:65" s="1" customFormat="1" ht="14" customHeight="1">
      <c r="B346" s="126"/>
      <c r="C346" s="127" t="s">
        <v>757</v>
      </c>
      <c r="D346" s="127" t="s">
        <v>147</v>
      </c>
      <c r="E346" s="128" t="s">
        <v>758</v>
      </c>
      <c r="F346" s="129" t="s">
        <v>759</v>
      </c>
      <c r="G346" s="130" t="s">
        <v>186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214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214</v>
      </c>
      <c r="BM346" s="139" t="s">
        <v>760</v>
      </c>
    </row>
    <row r="347" spans="2:65" s="1" customFormat="1" ht="14" customHeight="1">
      <c r="B347" s="126"/>
      <c r="C347" s="141" t="s">
        <v>761</v>
      </c>
      <c r="D347" s="141" t="s">
        <v>175</v>
      </c>
      <c r="E347" s="142" t="s">
        <v>762</v>
      </c>
      <c r="F347" s="143" t="s">
        <v>763</v>
      </c>
      <c r="G347" s="144" t="s">
        <v>186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292</v>
      </c>
      <c r="AT347" s="139" t="s">
        <v>175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214</v>
      </c>
      <c r="BM347" s="139" t="s">
        <v>764</v>
      </c>
    </row>
    <row r="348" spans="2:65" s="1" customFormat="1" ht="14" customHeight="1">
      <c r="B348" s="126"/>
      <c r="C348" s="141" t="s">
        <v>765</v>
      </c>
      <c r="D348" s="141" t="s">
        <v>175</v>
      </c>
      <c r="E348" s="142" t="s">
        <v>766</v>
      </c>
      <c r="F348" s="143" t="s">
        <v>767</v>
      </c>
      <c r="G348" s="144" t="s">
        <v>186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292</v>
      </c>
      <c r="AT348" s="139" t="s">
        <v>175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214</v>
      </c>
      <c r="BM348" s="139" t="s">
        <v>768</v>
      </c>
    </row>
    <row r="349" spans="2:65" s="1" customFormat="1" ht="23" customHeight="1">
      <c r="B349" s="126"/>
      <c r="C349" s="127" t="s">
        <v>769</v>
      </c>
      <c r="D349" s="127" t="s">
        <v>147</v>
      </c>
      <c r="E349" s="128" t="s">
        <v>770</v>
      </c>
      <c r="F349" s="129" t="s">
        <v>771</v>
      </c>
      <c r="G349" s="130" t="s">
        <v>186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214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214</v>
      </c>
      <c r="BM349" s="139" t="s">
        <v>772</v>
      </c>
    </row>
    <row r="350" spans="2:65" s="1" customFormat="1" ht="14" customHeight="1">
      <c r="B350" s="126"/>
      <c r="C350" s="127" t="s">
        <v>773</v>
      </c>
      <c r="D350" s="127" t="s">
        <v>147</v>
      </c>
      <c r="E350" s="128" t="s">
        <v>774</v>
      </c>
      <c r="F350" s="129" t="s">
        <v>775</v>
      </c>
      <c r="G350" s="130" t="s">
        <v>186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214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214</v>
      </c>
      <c r="BM350" s="139" t="s">
        <v>776</v>
      </c>
    </row>
    <row r="351" spans="2:65" s="1" customFormat="1" ht="23" customHeight="1">
      <c r="B351" s="126"/>
      <c r="C351" s="141" t="s">
        <v>777</v>
      </c>
      <c r="D351" s="141" t="s">
        <v>175</v>
      </c>
      <c r="E351" s="142" t="s">
        <v>778</v>
      </c>
      <c r="F351" s="143" t="s">
        <v>779</v>
      </c>
      <c r="G351" s="144" t="s">
        <v>186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292</v>
      </c>
      <c r="AT351" s="139" t="s">
        <v>175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214</v>
      </c>
      <c r="BM351" s="139" t="s">
        <v>780</v>
      </c>
    </row>
    <row r="352" spans="2:65" s="1" customFormat="1" ht="14" customHeight="1">
      <c r="B352" s="126"/>
      <c r="C352" s="127" t="s">
        <v>781</v>
      </c>
      <c r="D352" s="127" t="s">
        <v>147</v>
      </c>
      <c r="E352" s="128" t="s">
        <v>782</v>
      </c>
      <c r="F352" s="129" t="s">
        <v>783</v>
      </c>
      <c r="G352" s="130" t="s">
        <v>186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214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214</v>
      </c>
      <c r="BM352" s="139" t="s">
        <v>784</v>
      </c>
    </row>
    <row r="353" spans="2:65" s="1" customFormat="1" ht="14" customHeight="1">
      <c r="B353" s="126"/>
      <c r="C353" s="127" t="s">
        <v>785</v>
      </c>
      <c r="D353" s="127" t="s">
        <v>147</v>
      </c>
      <c r="E353" s="128" t="s">
        <v>786</v>
      </c>
      <c r="F353" s="129" t="s">
        <v>787</v>
      </c>
      <c r="G353" s="130" t="s">
        <v>186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214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214</v>
      </c>
      <c r="BM353" s="139" t="s">
        <v>788</v>
      </c>
    </row>
    <row r="354" spans="2:65" s="1" customFormat="1" ht="14" customHeight="1">
      <c r="B354" s="126"/>
      <c r="C354" s="141" t="s">
        <v>789</v>
      </c>
      <c r="D354" s="141" t="s">
        <v>175</v>
      </c>
      <c r="E354" s="142" t="s">
        <v>790</v>
      </c>
      <c r="F354" s="143" t="s">
        <v>791</v>
      </c>
      <c r="G354" s="144" t="s">
        <v>186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292</v>
      </c>
      <c r="AT354" s="139" t="s">
        <v>175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214</v>
      </c>
      <c r="BM354" s="139" t="s">
        <v>792</v>
      </c>
    </row>
    <row r="355" spans="2:65" s="1" customFormat="1" ht="14" customHeight="1">
      <c r="B355" s="126"/>
      <c r="C355" s="141" t="s">
        <v>793</v>
      </c>
      <c r="D355" s="141" t="s">
        <v>175</v>
      </c>
      <c r="E355" s="142" t="s">
        <v>794</v>
      </c>
      <c r="F355" s="143" t="s">
        <v>795</v>
      </c>
      <c r="G355" s="144" t="s">
        <v>186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292</v>
      </c>
      <c r="AT355" s="139" t="s">
        <v>175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214</v>
      </c>
      <c r="BM355" s="139" t="s">
        <v>796</v>
      </c>
    </row>
    <row r="356" spans="2:65" s="1" customFormat="1" ht="14" customHeight="1">
      <c r="B356" s="126"/>
      <c r="C356" s="141" t="s">
        <v>797</v>
      </c>
      <c r="D356" s="141" t="s">
        <v>175</v>
      </c>
      <c r="E356" s="142" t="s">
        <v>798</v>
      </c>
      <c r="F356" s="143" t="s">
        <v>799</v>
      </c>
      <c r="G356" s="144" t="s">
        <v>186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292</v>
      </c>
      <c r="AT356" s="139" t="s">
        <v>175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214</v>
      </c>
      <c r="BM356" s="139" t="s">
        <v>800</v>
      </c>
    </row>
    <row r="357" spans="2:65" s="1" customFormat="1" ht="14" customHeight="1">
      <c r="B357" s="126"/>
      <c r="C357" s="127" t="s">
        <v>801</v>
      </c>
      <c r="D357" s="127" t="s">
        <v>147</v>
      </c>
      <c r="E357" s="128" t="s">
        <v>802</v>
      </c>
      <c r="F357" s="129" t="s">
        <v>803</v>
      </c>
      <c r="G357" s="130" t="s">
        <v>186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214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214</v>
      </c>
      <c r="BM357" s="139" t="s">
        <v>804</v>
      </c>
    </row>
    <row r="358" spans="2:65" s="1" customFormat="1" ht="14" customHeight="1">
      <c r="B358" s="126"/>
      <c r="C358" s="127" t="s">
        <v>805</v>
      </c>
      <c r="D358" s="127" t="s">
        <v>147</v>
      </c>
      <c r="E358" s="128" t="s">
        <v>806</v>
      </c>
      <c r="F358" s="129" t="s">
        <v>807</v>
      </c>
      <c r="G358" s="130" t="s">
        <v>186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214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214</v>
      </c>
      <c r="BM358" s="139" t="s">
        <v>808</v>
      </c>
    </row>
    <row r="359" spans="2:65" s="1" customFormat="1" ht="14" customHeight="1">
      <c r="B359" s="126"/>
      <c r="C359" s="127" t="s">
        <v>809</v>
      </c>
      <c r="D359" s="127" t="s">
        <v>147</v>
      </c>
      <c r="E359" s="128" t="s">
        <v>810</v>
      </c>
      <c r="F359" s="129" t="s">
        <v>811</v>
      </c>
      <c r="G359" s="130" t="s">
        <v>186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214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214</v>
      </c>
      <c r="BM359" s="139" t="s">
        <v>812</v>
      </c>
    </row>
    <row r="360" spans="2:65" s="1" customFormat="1" ht="14" customHeight="1">
      <c r="B360" s="126"/>
      <c r="C360" s="127" t="s">
        <v>813</v>
      </c>
      <c r="D360" s="127" t="s">
        <v>147</v>
      </c>
      <c r="E360" s="128" t="s">
        <v>814</v>
      </c>
      <c r="F360" s="129" t="s">
        <v>815</v>
      </c>
      <c r="G360" s="130" t="s">
        <v>186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214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214</v>
      </c>
      <c r="BM360" s="139" t="s">
        <v>816</v>
      </c>
    </row>
    <row r="361" spans="2:65" s="1" customFormat="1" ht="14" customHeight="1">
      <c r="B361" s="126"/>
      <c r="C361" s="141" t="s">
        <v>817</v>
      </c>
      <c r="D361" s="141" t="s">
        <v>175</v>
      </c>
      <c r="E361" s="142" t="s">
        <v>818</v>
      </c>
      <c r="F361" s="143" t="s">
        <v>819</v>
      </c>
      <c r="G361" s="144" t="s">
        <v>186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292</v>
      </c>
      <c r="AT361" s="139" t="s">
        <v>175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214</v>
      </c>
      <c r="BM361" s="139" t="s">
        <v>820</v>
      </c>
    </row>
    <row r="362" spans="2:65" s="1" customFormat="1" ht="14" customHeight="1">
      <c r="B362" s="126"/>
      <c r="C362" s="127" t="s">
        <v>821</v>
      </c>
      <c r="D362" s="127" t="s">
        <v>147</v>
      </c>
      <c r="E362" s="128" t="s">
        <v>822</v>
      </c>
      <c r="F362" s="129" t="s">
        <v>823</v>
      </c>
      <c r="G362" s="130" t="s">
        <v>186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214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214</v>
      </c>
      <c r="BM362" s="139" t="s">
        <v>824</v>
      </c>
    </row>
    <row r="363" spans="2:65" s="1" customFormat="1" ht="14" customHeight="1">
      <c r="B363" s="126"/>
      <c r="C363" s="141" t="s">
        <v>825</v>
      </c>
      <c r="D363" s="141" t="s">
        <v>175</v>
      </c>
      <c r="E363" s="142" t="s">
        <v>826</v>
      </c>
      <c r="F363" s="143" t="s">
        <v>827</v>
      </c>
      <c r="G363" s="144" t="s">
        <v>186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292</v>
      </c>
      <c r="AT363" s="139" t="s">
        <v>175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214</v>
      </c>
      <c r="BM363" s="139" t="s">
        <v>828</v>
      </c>
    </row>
    <row r="364" spans="2:65" s="1" customFormat="1" ht="23" customHeight="1">
      <c r="B364" s="126"/>
      <c r="C364" s="127" t="s">
        <v>829</v>
      </c>
      <c r="D364" s="127" t="s">
        <v>147</v>
      </c>
      <c r="E364" s="128" t="s">
        <v>830</v>
      </c>
      <c r="F364" s="129" t="s">
        <v>831</v>
      </c>
      <c r="G364" s="130" t="s">
        <v>186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214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214</v>
      </c>
      <c r="BM364" s="139" t="s">
        <v>832</v>
      </c>
    </row>
    <row r="365" spans="2:65" s="1" customFormat="1" ht="23" customHeight="1">
      <c r="B365" s="126"/>
      <c r="C365" s="127" t="s">
        <v>833</v>
      </c>
      <c r="D365" s="127" t="s">
        <v>147</v>
      </c>
      <c r="E365" s="128" t="s">
        <v>834</v>
      </c>
      <c r="F365" s="129" t="s">
        <v>835</v>
      </c>
      <c r="G365" s="130" t="s">
        <v>186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214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214</v>
      </c>
      <c r="BM365" s="139" t="s">
        <v>836</v>
      </c>
    </row>
    <row r="366" spans="2:65" s="1" customFormat="1" ht="23" customHeight="1">
      <c r="B366" s="126"/>
      <c r="C366" s="127" t="s">
        <v>837</v>
      </c>
      <c r="D366" s="127" t="s">
        <v>147</v>
      </c>
      <c r="E366" s="128" t="s">
        <v>838</v>
      </c>
      <c r="F366" s="129" t="s">
        <v>839</v>
      </c>
      <c r="G366" s="130" t="s">
        <v>186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214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214</v>
      </c>
      <c r="BM366" s="139" t="s">
        <v>840</v>
      </c>
    </row>
    <row r="367" spans="2:65" s="1" customFormat="1" ht="23" customHeight="1">
      <c r="B367" s="126"/>
      <c r="C367" s="127" t="s">
        <v>841</v>
      </c>
      <c r="D367" s="127" t="s">
        <v>147</v>
      </c>
      <c r="E367" s="128" t="s">
        <v>842</v>
      </c>
      <c r="F367" s="129" t="s">
        <v>843</v>
      </c>
      <c r="G367" s="130" t="s">
        <v>186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214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214</v>
      </c>
      <c r="BM367" s="139" t="s">
        <v>844</v>
      </c>
    </row>
    <row r="368" spans="2:65" s="1" customFormat="1" ht="23" customHeight="1">
      <c r="B368" s="126"/>
      <c r="C368" s="127" t="s">
        <v>845</v>
      </c>
      <c r="D368" s="127" t="s">
        <v>147</v>
      </c>
      <c r="E368" s="128" t="s">
        <v>846</v>
      </c>
      <c r="F368" s="129" t="s">
        <v>847</v>
      </c>
      <c r="G368" s="130" t="s">
        <v>186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214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214</v>
      </c>
      <c r="BM368" s="139" t="s">
        <v>848</v>
      </c>
    </row>
    <row r="369" spans="2:65" s="1" customFormat="1" ht="14" customHeight="1">
      <c r="B369" s="126"/>
      <c r="C369" s="127" t="s">
        <v>849</v>
      </c>
      <c r="D369" s="127" t="s">
        <v>147</v>
      </c>
      <c r="E369" s="128" t="s">
        <v>850</v>
      </c>
      <c r="F369" s="129" t="s">
        <v>851</v>
      </c>
      <c r="G369" s="130" t="s">
        <v>186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214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214</v>
      </c>
      <c r="BM369" s="139" t="s">
        <v>852</v>
      </c>
    </row>
    <row r="370" spans="2:65" s="1" customFormat="1" ht="23" customHeight="1">
      <c r="B370" s="126"/>
      <c r="C370" s="127" t="s">
        <v>853</v>
      </c>
      <c r="D370" s="127" t="s">
        <v>147</v>
      </c>
      <c r="E370" s="128" t="s">
        <v>854</v>
      </c>
      <c r="F370" s="129" t="s">
        <v>855</v>
      </c>
      <c r="G370" s="130" t="s">
        <v>186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214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214</v>
      </c>
      <c r="BM370" s="139" t="s">
        <v>856</v>
      </c>
    </row>
    <row r="371" spans="2:65" s="1" customFormat="1" ht="14" customHeight="1">
      <c r="B371" s="126"/>
      <c r="C371" s="127" t="s">
        <v>857</v>
      </c>
      <c r="D371" s="127" t="s">
        <v>147</v>
      </c>
      <c r="E371" s="128" t="s">
        <v>858</v>
      </c>
      <c r="F371" s="129" t="s">
        <v>859</v>
      </c>
      <c r="G371" s="130" t="s">
        <v>186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214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214</v>
      </c>
      <c r="BM371" s="139" t="s">
        <v>860</v>
      </c>
    </row>
    <row r="372" spans="2:65" s="1" customFormat="1" ht="14" customHeight="1">
      <c r="B372" s="126"/>
      <c r="C372" s="127" t="s">
        <v>861</v>
      </c>
      <c r="D372" s="127" t="s">
        <v>147</v>
      </c>
      <c r="E372" s="128" t="s">
        <v>862</v>
      </c>
      <c r="F372" s="129" t="s">
        <v>863</v>
      </c>
      <c r="G372" s="130" t="s">
        <v>186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214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214</v>
      </c>
      <c r="BM372" s="139" t="s">
        <v>864</v>
      </c>
    </row>
    <row r="373" spans="2:65" s="1" customFormat="1" ht="14" customHeight="1">
      <c r="B373" s="126"/>
      <c r="C373" s="141" t="s">
        <v>865</v>
      </c>
      <c r="D373" s="141" t="s">
        <v>175</v>
      </c>
      <c r="E373" s="142" t="s">
        <v>866</v>
      </c>
      <c r="F373" s="143" t="s">
        <v>867</v>
      </c>
      <c r="G373" s="144" t="s">
        <v>186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292</v>
      </c>
      <c r="AT373" s="139" t="s">
        <v>175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214</v>
      </c>
      <c r="BM373" s="139" t="s">
        <v>868</v>
      </c>
    </row>
    <row r="374" spans="2:65" s="1" customFormat="1" ht="14" customHeight="1">
      <c r="B374" s="126"/>
      <c r="C374" s="141" t="s">
        <v>869</v>
      </c>
      <c r="D374" s="141" t="s">
        <v>175</v>
      </c>
      <c r="E374" s="142" t="s">
        <v>870</v>
      </c>
      <c r="F374" s="143" t="s">
        <v>871</v>
      </c>
      <c r="G374" s="144" t="s">
        <v>186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292</v>
      </c>
      <c r="AT374" s="139" t="s">
        <v>175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214</v>
      </c>
      <c r="BM374" s="139" t="s">
        <v>872</v>
      </c>
    </row>
    <row r="375" spans="2:65" s="1" customFormat="1" ht="23" customHeight="1">
      <c r="B375" s="126"/>
      <c r="C375" s="127" t="s">
        <v>873</v>
      </c>
      <c r="D375" s="127" t="s">
        <v>147</v>
      </c>
      <c r="E375" s="128" t="s">
        <v>874</v>
      </c>
      <c r="F375" s="129" t="s">
        <v>875</v>
      </c>
      <c r="G375" s="130" t="s">
        <v>186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214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214</v>
      </c>
      <c r="BM375" s="139" t="s">
        <v>876</v>
      </c>
    </row>
    <row r="376" spans="2:65" s="1" customFormat="1" ht="14" customHeight="1">
      <c r="B376" s="126"/>
      <c r="C376" s="141" t="s">
        <v>877</v>
      </c>
      <c r="D376" s="141" t="s">
        <v>175</v>
      </c>
      <c r="E376" s="142" t="s">
        <v>878</v>
      </c>
      <c r="F376" s="143" t="s">
        <v>879</v>
      </c>
      <c r="G376" s="144" t="s">
        <v>186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292</v>
      </c>
      <c r="AT376" s="139" t="s">
        <v>175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214</v>
      </c>
      <c r="BM376" s="139" t="s">
        <v>880</v>
      </c>
    </row>
    <row r="377" spans="2:65" s="1" customFormat="1" ht="14" customHeight="1">
      <c r="B377" s="126"/>
      <c r="C377" s="127" t="s">
        <v>881</v>
      </c>
      <c r="D377" s="127" t="s">
        <v>147</v>
      </c>
      <c r="E377" s="128" t="s">
        <v>882</v>
      </c>
      <c r="F377" s="129" t="s">
        <v>883</v>
      </c>
      <c r="G377" s="130" t="s">
        <v>186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214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214</v>
      </c>
      <c r="BM377" s="139" t="s">
        <v>884</v>
      </c>
    </row>
    <row r="378" spans="2:65" s="1" customFormat="1" ht="23" customHeight="1">
      <c r="B378" s="126"/>
      <c r="C378" s="127" t="s">
        <v>885</v>
      </c>
      <c r="D378" s="127" t="s">
        <v>147</v>
      </c>
      <c r="E378" s="128" t="s">
        <v>886</v>
      </c>
      <c r="F378" s="129" t="s">
        <v>887</v>
      </c>
      <c r="G378" s="130" t="s">
        <v>186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214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214</v>
      </c>
      <c r="BM378" s="139" t="s">
        <v>888</v>
      </c>
    </row>
    <row r="379" spans="2:65" s="1" customFormat="1" ht="23" customHeight="1">
      <c r="B379" s="126"/>
      <c r="C379" s="127" t="s">
        <v>889</v>
      </c>
      <c r="D379" s="127" t="s">
        <v>147</v>
      </c>
      <c r="E379" s="128" t="s">
        <v>890</v>
      </c>
      <c r="F379" s="129" t="s">
        <v>891</v>
      </c>
      <c r="G379" s="130" t="s">
        <v>186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214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214</v>
      </c>
      <c r="BM379" s="139" t="s">
        <v>892</v>
      </c>
    </row>
    <row r="380" spans="2:65" s="1" customFormat="1" ht="14" customHeight="1">
      <c r="B380" s="126"/>
      <c r="C380" s="127" t="s">
        <v>893</v>
      </c>
      <c r="D380" s="127" t="s">
        <v>147</v>
      </c>
      <c r="E380" s="128" t="s">
        <v>894</v>
      </c>
      <c r="F380" s="129" t="s">
        <v>895</v>
      </c>
      <c r="G380" s="130" t="s">
        <v>186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214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214</v>
      </c>
      <c r="BM380" s="139" t="s">
        <v>896</v>
      </c>
    </row>
    <row r="381" spans="2:65" s="1" customFormat="1" ht="23" customHeight="1">
      <c r="B381" s="126"/>
      <c r="C381" s="141" t="s">
        <v>897</v>
      </c>
      <c r="D381" s="141" t="s">
        <v>175</v>
      </c>
      <c r="E381" s="142" t="s">
        <v>898</v>
      </c>
      <c r="F381" s="143" t="s">
        <v>899</v>
      </c>
      <c r="G381" s="144" t="s">
        <v>186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292</v>
      </c>
      <c r="AT381" s="139" t="s">
        <v>175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214</v>
      </c>
      <c r="BM381" s="139" t="s">
        <v>900</v>
      </c>
    </row>
    <row r="382" spans="2:65" s="1" customFormat="1" ht="14" customHeight="1">
      <c r="B382" s="126"/>
      <c r="C382" s="127" t="s">
        <v>901</v>
      </c>
      <c r="D382" s="127" t="s">
        <v>147</v>
      </c>
      <c r="E382" s="128" t="s">
        <v>902</v>
      </c>
      <c r="F382" s="129" t="s">
        <v>903</v>
      </c>
      <c r="G382" s="130" t="s">
        <v>186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214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214</v>
      </c>
      <c r="BM382" s="139" t="s">
        <v>904</v>
      </c>
    </row>
    <row r="383" spans="2:65" s="1" customFormat="1" ht="14" customHeight="1">
      <c r="B383" s="126"/>
      <c r="C383" s="141" t="s">
        <v>905</v>
      </c>
      <c r="D383" s="141" t="s">
        <v>175</v>
      </c>
      <c r="E383" s="142" t="s">
        <v>906</v>
      </c>
      <c r="F383" s="143" t="s">
        <v>907</v>
      </c>
      <c r="G383" s="144" t="s">
        <v>186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292</v>
      </c>
      <c r="AT383" s="139" t="s">
        <v>175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214</v>
      </c>
      <c r="BM383" s="139" t="s">
        <v>908</v>
      </c>
    </row>
    <row r="384" spans="2:65" s="1" customFormat="1" ht="14" customHeight="1">
      <c r="B384" s="126"/>
      <c r="C384" s="141" t="s">
        <v>909</v>
      </c>
      <c r="D384" s="141" t="s">
        <v>175</v>
      </c>
      <c r="E384" s="142" t="s">
        <v>910</v>
      </c>
      <c r="F384" s="143" t="s">
        <v>911</v>
      </c>
      <c r="G384" s="144" t="s">
        <v>186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292</v>
      </c>
      <c r="AT384" s="139" t="s">
        <v>175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214</v>
      </c>
      <c r="BM384" s="139" t="s">
        <v>912</v>
      </c>
    </row>
    <row r="385" spans="2:65" s="1" customFormat="1" ht="23" customHeight="1">
      <c r="B385" s="126"/>
      <c r="C385" s="127" t="s">
        <v>913</v>
      </c>
      <c r="D385" s="127" t="s">
        <v>147</v>
      </c>
      <c r="E385" s="128" t="s">
        <v>914</v>
      </c>
      <c r="F385" s="129" t="s">
        <v>915</v>
      </c>
      <c r="G385" s="130" t="s">
        <v>186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214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214</v>
      </c>
      <c r="BM385" s="139" t="s">
        <v>916</v>
      </c>
    </row>
    <row r="386" spans="2:65" s="1" customFormat="1" ht="14" customHeight="1">
      <c r="B386" s="126"/>
      <c r="C386" s="141" t="s">
        <v>917</v>
      </c>
      <c r="D386" s="141" t="s">
        <v>175</v>
      </c>
      <c r="E386" s="142" t="s">
        <v>918</v>
      </c>
      <c r="F386" s="143" t="s">
        <v>919</v>
      </c>
      <c r="G386" s="144" t="s">
        <v>186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292</v>
      </c>
      <c r="AT386" s="139" t="s">
        <v>175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214</v>
      </c>
      <c r="BM386" s="139" t="s">
        <v>920</v>
      </c>
    </row>
    <row r="387" spans="2:65" s="1" customFormat="1" ht="14" customHeight="1">
      <c r="B387" s="126"/>
      <c r="C387" s="141" t="s">
        <v>921</v>
      </c>
      <c r="D387" s="141" t="s">
        <v>175</v>
      </c>
      <c r="E387" s="142" t="s">
        <v>922</v>
      </c>
      <c r="F387" s="143" t="s">
        <v>923</v>
      </c>
      <c r="G387" s="144" t="s">
        <v>186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292</v>
      </c>
      <c r="AT387" s="139" t="s">
        <v>175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214</v>
      </c>
      <c r="BM387" s="139" t="s">
        <v>924</v>
      </c>
    </row>
    <row r="388" spans="2:65" s="1" customFormat="1" ht="14" customHeight="1">
      <c r="B388" s="126"/>
      <c r="C388" s="127" t="s">
        <v>925</v>
      </c>
      <c r="D388" s="127" t="s">
        <v>147</v>
      </c>
      <c r="E388" s="128" t="s">
        <v>926</v>
      </c>
      <c r="F388" s="129" t="s">
        <v>927</v>
      </c>
      <c r="G388" s="130" t="s">
        <v>186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214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214</v>
      </c>
      <c r="BM388" s="139" t="s">
        <v>928</v>
      </c>
    </row>
    <row r="389" spans="2:65" s="1" customFormat="1" ht="14" customHeight="1">
      <c r="B389" s="126"/>
      <c r="C389" s="127" t="s">
        <v>929</v>
      </c>
      <c r="D389" s="127" t="s">
        <v>147</v>
      </c>
      <c r="E389" s="128" t="s">
        <v>930</v>
      </c>
      <c r="F389" s="129" t="s">
        <v>931</v>
      </c>
      <c r="G389" s="130" t="s">
        <v>186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214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214</v>
      </c>
      <c r="BM389" s="139" t="s">
        <v>932</v>
      </c>
    </row>
    <row r="390" spans="2:65" s="1" customFormat="1" ht="14" customHeight="1">
      <c r="B390" s="126"/>
      <c r="C390" s="127" t="s">
        <v>933</v>
      </c>
      <c r="D390" s="127" t="s">
        <v>147</v>
      </c>
      <c r="E390" s="128" t="s">
        <v>934</v>
      </c>
      <c r="F390" s="129" t="s">
        <v>935</v>
      </c>
      <c r="G390" s="130" t="s">
        <v>186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214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214</v>
      </c>
      <c r="BM390" s="139" t="s">
        <v>936</v>
      </c>
    </row>
    <row r="391" spans="2:65" s="1" customFormat="1" ht="23" customHeight="1">
      <c r="B391" s="126"/>
      <c r="C391" s="127" t="s">
        <v>937</v>
      </c>
      <c r="D391" s="127" t="s">
        <v>147</v>
      </c>
      <c r="E391" s="128" t="s">
        <v>938</v>
      </c>
      <c r="F391" s="129" t="s">
        <v>939</v>
      </c>
      <c r="G391" s="130" t="s">
        <v>186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214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214</v>
      </c>
      <c r="BM391" s="139" t="s">
        <v>940</v>
      </c>
    </row>
    <row r="392" spans="2:65" s="1" customFormat="1" ht="14" customHeight="1">
      <c r="B392" s="126"/>
      <c r="C392" s="127" t="s">
        <v>941</v>
      </c>
      <c r="D392" s="127" t="s">
        <v>147</v>
      </c>
      <c r="E392" s="128" t="s">
        <v>942</v>
      </c>
      <c r="F392" s="129" t="s">
        <v>943</v>
      </c>
      <c r="G392" s="130" t="s">
        <v>186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214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214</v>
      </c>
      <c r="BM392" s="139" t="s">
        <v>944</v>
      </c>
    </row>
    <row r="393" spans="2:65" s="1" customFormat="1" ht="14" customHeight="1">
      <c r="B393" s="126"/>
      <c r="C393" s="127" t="s">
        <v>945</v>
      </c>
      <c r="D393" s="127" t="s">
        <v>147</v>
      </c>
      <c r="E393" s="128" t="s">
        <v>946</v>
      </c>
      <c r="F393" s="129" t="s">
        <v>947</v>
      </c>
      <c r="G393" s="130" t="s">
        <v>186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214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214</v>
      </c>
      <c r="BM393" s="139" t="s">
        <v>948</v>
      </c>
    </row>
    <row r="394" spans="2:65" s="1" customFormat="1" ht="14" customHeight="1">
      <c r="B394" s="126"/>
      <c r="C394" s="141" t="s">
        <v>949</v>
      </c>
      <c r="D394" s="141" t="s">
        <v>175</v>
      </c>
      <c r="E394" s="142" t="s">
        <v>950</v>
      </c>
      <c r="F394" s="143" t="s">
        <v>951</v>
      </c>
      <c r="G394" s="144" t="s">
        <v>186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292</v>
      </c>
      <c r="AT394" s="139" t="s">
        <v>175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214</v>
      </c>
      <c r="BM394" s="139" t="s">
        <v>952</v>
      </c>
    </row>
    <row r="395" spans="2:65" s="1" customFormat="1" ht="14" customHeight="1">
      <c r="B395" s="126"/>
      <c r="C395" s="127" t="s">
        <v>953</v>
      </c>
      <c r="D395" s="127" t="s">
        <v>147</v>
      </c>
      <c r="E395" s="128" t="s">
        <v>954</v>
      </c>
      <c r="F395" s="129" t="s">
        <v>955</v>
      </c>
      <c r="G395" s="130" t="s">
        <v>186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214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214</v>
      </c>
      <c r="BM395" s="139" t="s">
        <v>956</v>
      </c>
    </row>
    <row r="396" spans="2:65" s="1" customFormat="1" ht="23" customHeight="1">
      <c r="B396" s="126"/>
      <c r="C396" s="127" t="s">
        <v>957</v>
      </c>
      <c r="D396" s="127" t="s">
        <v>147</v>
      </c>
      <c r="E396" s="128" t="s">
        <v>958</v>
      </c>
      <c r="F396" s="129" t="s">
        <v>959</v>
      </c>
      <c r="G396" s="130" t="s">
        <v>178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214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214</v>
      </c>
      <c r="BM396" s="139" t="s">
        <v>960</v>
      </c>
    </row>
    <row r="397" spans="2:65" s="1" customFormat="1" ht="23" customHeight="1">
      <c r="B397" s="126"/>
      <c r="C397" s="127" t="s">
        <v>961</v>
      </c>
      <c r="D397" s="127" t="s">
        <v>147</v>
      </c>
      <c r="E397" s="128" t="s">
        <v>962</v>
      </c>
      <c r="F397" s="129" t="s">
        <v>963</v>
      </c>
      <c r="G397" s="130" t="s">
        <v>178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214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214</v>
      </c>
      <c r="BM397" s="139" t="s">
        <v>964</v>
      </c>
    </row>
    <row r="398" spans="2:65" s="11" customFormat="1" ht="22.75" customHeight="1">
      <c r="B398" s="114"/>
      <c r="D398" s="115" t="s">
        <v>77</v>
      </c>
      <c r="E398" s="124" t="s">
        <v>965</v>
      </c>
      <c r="F398" s="124" t="s">
        <v>966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3" customHeight="1">
      <c r="B399" s="126"/>
      <c r="C399" s="127" t="s">
        <v>967</v>
      </c>
      <c r="D399" s="127" t="s">
        <v>147</v>
      </c>
      <c r="E399" s="128" t="s">
        <v>968</v>
      </c>
      <c r="F399" s="129" t="s">
        <v>969</v>
      </c>
      <c r="G399" s="130" t="s">
        <v>186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214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214</v>
      </c>
      <c r="BM399" s="139" t="s">
        <v>970</v>
      </c>
    </row>
    <row r="400" spans="2:65" s="1" customFormat="1" ht="23" customHeight="1">
      <c r="B400" s="126"/>
      <c r="C400" s="127" t="s">
        <v>971</v>
      </c>
      <c r="D400" s="127" t="s">
        <v>147</v>
      </c>
      <c r="E400" s="128" t="s">
        <v>972</v>
      </c>
      <c r="F400" s="129" t="s">
        <v>973</v>
      </c>
      <c r="G400" s="130" t="s">
        <v>186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214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214</v>
      </c>
      <c r="BM400" s="139" t="s">
        <v>974</v>
      </c>
    </row>
    <row r="401" spans="2:65" s="1" customFormat="1" ht="23" customHeight="1">
      <c r="B401" s="126"/>
      <c r="C401" s="127" t="s">
        <v>975</v>
      </c>
      <c r="D401" s="127" t="s">
        <v>147</v>
      </c>
      <c r="E401" s="128" t="s">
        <v>976</v>
      </c>
      <c r="F401" s="129" t="s">
        <v>977</v>
      </c>
      <c r="G401" s="130" t="s">
        <v>178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214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214</v>
      </c>
      <c r="BM401" s="139" t="s">
        <v>978</v>
      </c>
    </row>
    <row r="402" spans="2:65" s="1" customFormat="1" ht="23" customHeight="1">
      <c r="B402" s="126"/>
      <c r="C402" s="127" t="s">
        <v>979</v>
      </c>
      <c r="D402" s="127" t="s">
        <v>147</v>
      </c>
      <c r="E402" s="128" t="s">
        <v>980</v>
      </c>
      <c r="F402" s="129" t="s">
        <v>981</v>
      </c>
      <c r="G402" s="130" t="s">
        <v>178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214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214</v>
      </c>
      <c r="BM402" s="139" t="s">
        <v>982</v>
      </c>
    </row>
    <row r="403" spans="2:65" s="11" customFormat="1" ht="22.75" customHeight="1">
      <c r="B403" s="114"/>
      <c r="D403" s="115" t="s">
        <v>77</v>
      </c>
      <c r="E403" s="124" t="s">
        <v>983</v>
      </c>
      <c r="F403" s="124" t="s">
        <v>984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3" customHeight="1">
      <c r="B404" s="126"/>
      <c r="C404" s="127" t="s">
        <v>985</v>
      </c>
      <c r="D404" s="127" t="s">
        <v>147</v>
      </c>
      <c r="E404" s="128" t="s">
        <v>986</v>
      </c>
      <c r="F404" s="129" t="s">
        <v>987</v>
      </c>
      <c r="G404" s="130" t="s">
        <v>186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214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214</v>
      </c>
      <c r="BM404" s="139" t="s">
        <v>988</v>
      </c>
    </row>
    <row r="405" spans="2:65" s="1" customFormat="1" ht="23" customHeight="1">
      <c r="B405" s="126"/>
      <c r="C405" s="127" t="s">
        <v>989</v>
      </c>
      <c r="D405" s="127" t="s">
        <v>147</v>
      </c>
      <c r="E405" s="128" t="s">
        <v>990</v>
      </c>
      <c r="F405" s="129" t="s">
        <v>991</v>
      </c>
      <c r="G405" s="130" t="s">
        <v>186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214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214</v>
      </c>
      <c r="BM405" s="139" t="s">
        <v>992</v>
      </c>
    </row>
    <row r="406" spans="2:65" s="1" customFormat="1" ht="23" customHeight="1">
      <c r="B406" s="126"/>
      <c r="C406" s="127" t="s">
        <v>993</v>
      </c>
      <c r="D406" s="127" t="s">
        <v>147</v>
      </c>
      <c r="E406" s="128" t="s">
        <v>994</v>
      </c>
      <c r="F406" s="129" t="s">
        <v>995</v>
      </c>
      <c r="G406" s="130" t="s">
        <v>186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214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214</v>
      </c>
      <c r="BM406" s="139" t="s">
        <v>996</v>
      </c>
    </row>
    <row r="407" spans="2:65" s="11" customFormat="1" ht="22.75" customHeight="1">
      <c r="B407" s="114"/>
      <c r="D407" s="115" t="s">
        <v>77</v>
      </c>
      <c r="E407" s="124" t="s">
        <v>997</v>
      </c>
      <c r="F407" s="124" t="s">
        <v>998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4" customHeight="1">
      <c r="B408" s="126"/>
      <c r="C408" s="127" t="s">
        <v>999</v>
      </c>
      <c r="D408" s="127" t="s">
        <v>147</v>
      </c>
      <c r="E408" s="128" t="s">
        <v>1000</v>
      </c>
      <c r="F408" s="129" t="s">
        <v>1001</v>
      </c>
      <c r="G408" s="130" t="s">
        <v>305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214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214</v>
      </c>
      <c r="BM408" s="139" t="s">
        <v>1002</v>
      </c>
    </row>
    <row r="409" spans="2:65" s="1" customFormat="1" ht="23" customHeight="1">
      <c r="B409" s="126"/>
      <c r="C409" s="127" t="s">
        <v>1003</v>
      </c>
      <c r="D409" s="127" t="s">
        <v>147</v>
      </c>
      <c r="E409" s="128" t="s">
        <v>1004</v>
      </c>
      <c r="F409" s="129" t="s">
        <v>1005</v>
      </c>
      <c r="G409" s="130" t="s">
        <v>305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214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214</v>
      </c>
      <c r="BM409" s="139" t="s">
        <v>1006</v>
      </c>
    </row>
    <row r="410" spans="2:65" s="1" customFormat="1" ht="14" customHeight="1">
      <c r="B410" s="126"/>
      <c r="C410" s="127" t="s">
        <v>1007</v>
      </c>
      <c r="D410" s="127" t="s">
        <v>147</v>
      </c>
      <c r="E410" s="128" t="s">
        <v>1008</v>
      </c>
      <c r="F410" s="129" t="s">
        <v>1009</v>
      </c>
      <c r="G410" s="130" t="s">
        <v>186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214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214</v>
      </c>
      <c r="BM410" s="139" t="s">
        <v>1010</v>
      </c>
    </row>
    <row r="411" spans="2:65" s="1" customFormat="1" ht="14" customHeight="1">
      <c r="B411" s="126"/>
      <c r="C411" s="127" t="s">
        <v>1011</v>
      </c>
      <c r="D411" s="127" t="s">
        <v>147</v>
      </c>
      <c r="E411" s="128" t="s">
        <v>1012</v>
      </c>
      <c r="F411" s="129" t="s">
        <v>1013</v>
      </c>
      <c r="G411" s="130" t="s">
        <v>186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214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214</v>
      </c>
      <c r="BM411" s="139" t="s">
        <v>1014</v>
      </c>
    </row>
    <row r="412" spans="2:65" s="1" customFormat="1" ht="23" customHeight="1">
      <c r="B412" s="126"/>
      <c r="C412" s="127" t="s">
        <v>1015</v>
      </c>
      <c r="D412" s="127" t="s">
        <v>147</v>
      </c>
      <c r="E412" s="128" t="s">
        <v>1016</v>
      </c>
      <c r="F412" s="129" t="s">
        <v>1017</v>
      </c>
      <c r="G412" s="130" t="s">
        <v>186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214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214</v>
      </c>
      <c r="BM412" s="139" t="s">
        <v>1018</v>
      </c>
    </row>
    <row r="413" spans="2:65" s="1" customFormat="1" ht="23" customHeight="1">
      <c r="B413" s="126"/>
      <c r="C413" s="127" t="s">
        <v>1019</v>
      </c>
      <c r="D413" s="127" t="s">
        <v>147</v>
      </c>
      <c r="E413" s="128" t="s">
        <v>1020</v>
      </c>
      <c r="F413" s="129" t="s">
        <v>1021</v>
      </c>
      <c r="G413" s="130" t="s">
        <v>305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214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214</v>
      </c>
      <c r="BM413" s="139" t="s">
        <v>1022</v>
      </c>
    </row>
    <row r="414" spans="2:65" s="1" customFormat="1" ht="23" customHeight="1">
      <c r="B414" s="126"/>
      <c r="C414" s="127" t="s">
        <v>1023</v>
      </c>
      <c r="D414" s="127" t="s">
        <v>147</v>
      </c>
      <c r="E414" s="128" t="s">
        <v>1024</v>
      </c>
      <c r="F414" s="129" t="s">
        <v>1025</v>
      </c>
      <c r="G414" s="130" t="s">
        <v>305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214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214</v>
      </c>
      <c r="BM414" s="139" t="s">
        <v>1026</v>
      </c>
    </row>
    <row r="415" spans="2:65" s="1" customFormat="1" ht="23" customHeight="1">
      <c r="B415" s="126"/>
      <c r="C415" s="127" t="s">
        <v>1027</v>
      </c>
      <c r="D415" s="127" t="s">
        <v>147</v>
      </c>
      <c r="E415" s="128" t="s">
        <v>1028</v>
      </c>
      <c r="F415" s="129" t="s">
        <v>1029</v>
      </c>
      <c r="G415" s="130" t="s">
        <v>186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214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214</v>
      </c>
      <c r="BM415" s="139" t="s">
        <v>1030</v>
      </c>
    </row>
    <row r="416" spans="2:65" s="1" customFormat="1" ht="14" customHeight="1">
      <c r="B416" s="126"/>
      <c r="C416" s="127" t="s">
        <v>1031</v>
      </c>
      <c r="D416" s="127" t="s">
        <v>147</v>
      </c>
      <c r="E416" s="128" t="s">
        <v>1032</v>
      </c>
      <c r="F416" s="129" t="s">
        <v>1033</v>
      </c>
      <c r="G416" s="130" t="s">
        <v>305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214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214</v>
      </c>
      <c r="BM416" s="139" t="s">
        <v>1034</v>
      </c>
    </row>
    <row r="417" spans="2:65" s="1" customFormat="1" ht="23" customHeight="1">
      <c r="B417" s="126"/>
      <c r="C417" s="127" t="s">
        <v>1035</v>
      </c>
      <c r="D417" s="127" t="s">
        <v>147</v>
      </c>
      <c r="E417" s="128" t="s">
        <v>1036</v>
      </c>
      <c r="F417" s="129" t="s">
        <v>1037</v>
      </c>
      <c r="G417" s="130" t="s">
        <v>305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214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214</v>
      </c>
      <c r="BM417" s="139" t="s">
        <v>1038</v>
      </c>
    </row>
    <row r="418" spans="2:65" s="1" customFormat="1" ht="23" customHeight="1">
      <c r="B418" s="126"/>
      <c r="C418" s="127" t="s">
        <v>1039</v>
      </c>
      <c r="D418" s="127" t="s">
        <v>147</v>
      </c>
      <c r="E418" s="128" t="s">
        <v>1040</v>
      </c>
      <c r="F418" s="129" t="s">
        <v>1041</v>
      </c>
      <c r="G418" s="130" t="s">
        <v>178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214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214</v>
      </c>
      <c r="BM418" s="139" t="s">
        <v>1042</v>
      </c>
    </row>
    <row r="419" spans="2:65" s="1" customFormat="1" ht="23" customHeight="1">
      <c r="B419" s="126"/>
      <c r="C419" s="127" t="s">
        <v>1043</v>
      </c>
      <c r="D419" s="127" t="s">
        <v>147</v>
      </c>
      <c r="E419" s="128" t="s">
        <v>1044</v>
      </c>
      <c r="F419" s="129" t="s">
        <v>1045</v>
      </c>
      <c r="G419" s="130" t="s">
        <v>178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214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214</v>
      </c>
      <c r="BM419" s="139" t="s">
        <v>1046</v>
      </c>
    </row>
    <row r="420" spans="2:65" s="11" customFormat="1" ht="22.75" customHeight="1">
      <c r="B420" s="114"/>
      <c r="D420" s="115" t="s">
        <v>77</v>
      </c>
      <c r="E420" s="124" t="s">
        <v>1047</v>
      </c>
      <c r="F420" s="124" t="s">
        <v>1048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4" customHeight="1">
      <c r="B421" s="126"/>
      <c r="C421" s="127" t="s">
        <v>1049</v>
      </c>
      <c r="D421" s="127" t="s">
        <v>147</v>
      </c>
      <c r="E421" s="128" t="s">
        <v>1050</v>
      </c>
      <c r="F421" s="129" t="s">
        <v>1051</v>
      </c>
      <c r="G421" s="130" t="s">
        <v>186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214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214</v>
      </c>
      <c r="BM421" s="139" t="s">
        <v>1052</v>
      </c>
    </row>
    <row r="422" spans="2:65" s="1" customFormat="1" ht="14" customHeight="1">
      <c r="B422" s="126"/>
      <c r="C422" s="141" t="s">
        <v>1053</v>
      </c>
      <c r="D422" s="141" t="s">
        <v>175</v>
      </c>
      <c r="E422" s="142" t="s">
        <v>1054</v>
      </c>
      <c r="F422" s="143" t="s">
        <v>1055</v>
      </c>
      <c r="G422" s="144" t="s">
        <v>186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292</v>
      </c>
      <c r="AT422" s="139" t="s">
        <v>175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214</v>
      </c>
      <c r="BM422" s="139" t="s">
        <v>1056</v>
      </c>
    </row>
    <row r="423" spans="2:65" s="1" customFormat="1" ht="23" customHeight="1">
      <c r="B423" s="126"/>
      <c r="C423" s="141" t="s">
        <v>1057</v>
      </c>
      <c r="D423" s="141" t="s">
        <v>175</v>
      </c>
      <c r="E423" s="142" t="s">
        <v>1058</v>
      </c>
      <c r="F423" s="143" t="s">
        <v>1059</v>
      </c>
      <c r="G423" s="144" t="s">
        <v>186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292</v>
      </c>
      <c r="AT423" s="139" t="s">
        <v>175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214</v>
      </c>
      <c r="BM423" s="139" t="s">
        <v>1060</v>
      </c>
    </row>
    <row r="424" spans="2:65" s="1" customFormat="1" ht="23" customHeight="1">
      <c r="B424" s="126"/>
      <c r="C424" s="127" t="s">
        <v>1061</v>
      </c>
      <c r="D424" s="127" t="s">
        <v>147</v>
      </c>
      <c r="E424" s="128" t="s">
        <v>1062</v>
      </c>
      <c r="F424" s="129" t="s">
        <v>1063</v>
      </c>
      <c r="G424" s="130" t="s">
        <v>186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214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214</v>
      </c>
      <c r="BM424" s="139" t="s">
        <v>1064</v>
      </c>
    </row>
    <row r="425" spans="2:65" s="1" customFormat="1" ht="23" customHeight="1">
      <c r="B425" s="126"/>
      <c r="C425" s="127" t="s">
        <v>1065</v>
      </c>
      <c r="D425" s="127" t="s">
        <v>147</v>
      </c>
      <c r="E425" s="128" t="s">
        <v>1066</v>
      </c>
      <c r="F425" s="129" t="s">
        <v>1067</v>
      </c>
      <c r="G425" s="130" t="s">
        <v>186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214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214</v>
      </c>
      <c r="BM425" s="139" t="s">
        <v>1068</v>
      </c>
    </row>
    <row r="426" spans="2:65" s="1" customFormat="1" ht="23" customHeight="1">
      <c r="B426" s="126"/>
      <c r="C426" s="127" t="s">
        <v>1069</v>
      </c>
      <c r="D426" s="127" t="s">
        <v>147</v>
      </c>
      <c r="E426" s="128" t="s">
        <v>1070</v>
      </c>
      <c r="F426" s="129" t="s">
        <v>1071</v>
      </c>
      <c r="G426" s="130" t="s">
        <v>186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214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214</v>
      </c>
      <c r="BM426" s="139" t="s">
        <v>1072</v>
      </c>
    </row>
    <row r="427" spans="2:65" s="1" customFormat="1" ht="23" customHeight="1">
      <c r="B427" s="126"/>
      <c r="C427" s="127" t="s">
        <v>1073</v>
      </c>
      <c r="D427" s="127" t="s">
        <v>147</v>
      </c>
      <c r="E427" s="128" t="s">
        <v>1074</v>
      </c>
      <c r="F427" s="129" t="s">
        <v>1075</v>
      </c>
      <c r="G427" s="130" t="s">
        <v>186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214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214</v>
      </c>
      <c r="BM427" s="139" t="s">
        <v>1076</v>
      </c>
    </row>
    <row r="428" spans="2:65" s="1" customFormat="1" ht="23" customHeight="1">
      <c r="B428" s="126"/>
      <c r="C428" s="127" t="s">
        <v>1077</v>
      </c>
      <c r="D428" s="127" t="s">
        <v>147</v>
      </c>
      <c r="E428" s="128" t="s">
        <v>1078</v>
      </c>
      <c r="F428" s="129" t="s">
        <v>1079</v>
      </c>
      <c r="G428" s="130" t="s">
        <v>186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214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214</v>
      </c>
      <c r="BM428" s="139" t="s">
        <v>1080</v>
      </c>
    </row>
    <row r="429" spans="2:65" s="1" customFormat="1" ht="23" customHeight="1">
      <c r="B429" s="126"/>
      <c r="C429" s="127" t="s">
        <v>1081</v>
      </c>
      <c r="D429" s="127" t="s">
        <v>147</v>
      </c>
      <c r="E429" s="128" t="s">
        <v>1082</v>
      </c>
      <c r="F429" s="129" t="s">
        <v>1083</v>
      </c>
      <c r="G429" s="130" t="s">
        <v>186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214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214</v>
      </c>
      <c r="BM429" s="139" t="s">
        <v>1084</v>
      </c>
    </row>
    <row r="430" spans="2:65" s="1" customFormat="1" ht="14" customHeight="1">
      <c r="B430" s="126"/>
      <c r="C430" s="141" t="s">
        <v>1085</v>
      </c>
      <c r="D430" s="141" t="s">
        <v>175</v>
      </c>
      <c r="E430" s="142" t="s">
        <v>1086</v>
      </c>
      <c r="F430" s="143" t="s">
        <v>1087</v>
      </c>
      <c r="G430" s="144" t="s">
        <v>186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292</v>
      </c>
      <c r="AT430" s="139" t="s">
        <v>175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214</v>
      </c>
      <c r="BM430" s="139" t="s">
        <v>1088</v>
      </c>
    </row>
    <row r="431" spans="2:65" s="1" customFormat="1" ht="23" customHeight="1">
      <c r="B431" s="126"/>
      <c r="C431" s="127" t="s">
        <v>1089</v>
      </c>
      <c r="D431" s="127" t="s">
        <v>147</v>
      </c>
      <c r="E431" s="128" t="s">
        <v>1090</v>
      </c>
      <c r="F431" s="129" t="s">
        <v>1091</v>
      </c>
      <c r="G431" s="130" t="s">
        <v>178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214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214</v>
      </c>
      <c r="BM431" s="139" t="s">
        <v>1092</v>
      </c>
    </row>
    <row r="432" spans="2:65" s="1" customFormat="1" ht="23" customHeight="1">
      <c r="B432" s="126"/>
      <c r="C432" s="127" t="s">
        <v>1093</v>
      </c>
      <c r="D432" s="127" t="s">
        <v>147</v>
      </c>
      <c r="E432" s="128" t="s">
        <v>1094</v>
      </c>
      <c r="F432" s="129" t="s">
        <v>1095</v>
      </c>
      <c r="G432" s="130" t="s">
        <v>178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214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214</v>
      </c>
      <c r="BM432" s="139" t="s">
        <v>1096</v>
      </c>
    </row>
    <row r="433" spans="2:65" s="11" customFormat="1" ht="22.75" customHeight="1">
      <c r="B433" s="114"/>
      <c r="D433" s="115" t="s">
        <v>77</v>
      </c>
      <c r="E433" s="124" t="s">
        <v>1097</v>
      </c>
      <c r="F433" s="124" t="s">
        <v>1098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8.1409999999999996E-2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3" customHeight="1">
      <c r="B434" s="126"/>
      <c r="C434" s="127" t="s">
        <v>1099</v>
      </c>
      <c r="D434" s="127" t="s">
        <v>147</v>
      </c>
      <c r="E434" s="128" t="s">
        <v>1100</v>
      </c>
      <c r="F434" s="129" t="s">
        <v>1101</v>
      </c>
      <c r="G434" s="130" t="s">
        <v>186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214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214</v>
      </c>
      <c r="BM434" s="139" t="s">
        <v>1102</v>
      </c>
    </row>
    <row r="435" spans="2:65" s="1" customFormat="1" ht="14" customHeight="1">
      <c r="B435" s="126"/>
      <c r="C435" s="127" t="s">
        <v>1103</v>
      </c>
      <c r="D435" s="127" t="s">
        <v>147</v>
      </c>
      <c r="E435" s="128" t="s">
        <v>1104</v>
      </c>
      <c r="F435" s="129" t="s">
        <v>1105</v>
      </c>
      <c r="G435" s="130" t="s">
        <v>186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214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214</v>
      </c>
      <c r="BM435" s="139" t="s">
        <v>1106</v>
      </c>
    </row>
    <row r="436" spans="2:65" s="1" customFormat="1" ht="23" customHeight="1">
      <c r="B436" s="126"/>
      <c r="C436" s="127" t="s">
        <v>1107</v>
      </c>
      <c r="D436" s="127" t="s">
        <v>147</v>
      </c>
      <c r="E436" s="128"/>
      <c r="F436" s="129" t="s">
        <v>1641</v>
      </c>
      <c r="G436" s="130"/>
      <c r="H436" s="131"/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0</v>
      </c>
      <c r="S436" s="137">
        <v>0</v>
      </c>
      <c r="T436" s="138">
        <f t="shared" si="83"/>
        <v>0</v>
      </c>
      <c r="AR436" s="139" t="s">
        <v>214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214</v>
      </c>
      <c r="BM436" s="139" t="s">
        <v>1108</v>
      </c>
    </row>
    <row r="437" spans="2:65" s="1" customFormat="1" ht="35.75" customHeight="1">
      <c r="B437" s="126"/>
      <c r="C437" s="127" t="s">
        <v>1109</v>
      </c>
      <c r="D437" s="127" t="s">
        <v>147</v>
      </c>
      <c r="E437" s="128" t="s">
        <v>1110</v>
      </c>
      <c r="F437" s="129" t="s">
        <v>1111</v>
      </c>
      <c r="G437" s="130" t="s">
        <v>186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214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214</v>
      </c>
      <c r="BM437" s="139" t="s">
        <v>1112</v>
      </c>
    </row>
    <row r="438" spans="2:65" s="1" customFormat="1" ht="23" customHeight="1">
      <c r="B438" s="126"/>
      <c r="C438" s="127" t="s">
        <v>1113</v>
      </c>
      <c r="D438" s="127" t="s">
        <v>147</v>
      </c>
      <c r="E438" s="128" t="s">
        <v>1114</v>
      </c>
      <c r="F438" s="129" t="s">
        <v>1115</v>
      </c>
      <c r="G438" s="130" t="s">
        <v>186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214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214</v>
      </c>
      <c r="BM438" s="139" t="s">
        <v>1116</v>
      </c>
    </row>
    <row r="439" spans="2:65" s="1" customFormat="1" ht="14" customHeight="1">
      <c r="B439" s="126"/>
      <c r="C439" s="141" t="s">
        <v>1117</v>
      </c>
      <c r="D439" s="141" t="s">
        <v>175</v>
      </c>
      <c r="E439" s="142" t="s">
        <v>1118</v>
      </c>
      <c r="F439" s="143" t="s">
        <v>1119</v>
      </c>
      <c r="G439" s="144" t="s">
        <v>186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292</v>
      </c>
      <c r="AT439" s="139" t="s">
        <v>175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214</v>
      </c>
      <c r="BM439" s="139" t="s">
        <v>1120</v>
      </c>
    </row>
    <row r="440" spans="2:65" s="1" customFormat="1" ht="14" customHeight="1">
      <c r="B440" s="126"/>
      <c r="C440" s="127" t="s">
        <v>1121</v>
      </c>
      <c r="D440" s="127" t="s">
        <v>147</v>
      </c>
      <c r="E440" s="128" t="s">
        <v>1122</v>
      </c>
      <c r="F440" s="129" t="s">
        <v>1123</v>
      </c>
      <c r="G440" s="130" t="s">
        <v>186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214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214</v>
      </c>
      <c r="BM440" s="139" t="s">
        <v>1124</v>
      </c>
    </row>
    <row r="441" spans="2:65" s="1" customFormat="1" ht="14" customHeight="1">
      <c r="B441" s="126"/>
      <c r="C441" s="127" t="s">
        <v>1125</v>
      </c>
      <c r="D441" s="127" t="s">
        <v>147</v>
      </c>
      <c r="E441" s="128" t="s">
        <v>1126</v>
      </c>
      <c r="F441" s="129" t="s">
        <v>1127</v>
      </c>
      <c r="G441" s="130" t="s">
        <v>191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214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214</v>
      </c>
      <c r="BM441" s="139" t="s">
        <v>1128</v>
      </c>
    </row>
    <row r="442" spans="2:65" s="1" customFormat="1" ht="14" customHeight="1">
      <c r="B442" s="126"/>
      <c r="C442" s="127" t="s">
        <v>1129</v>
      </c>
      <c r="D442" s="127" t="s">
        <v>147</v>
      </c>
      <c r="E442" s="128" t="s">
        <v>1130</v>
      </c>
      <c r="F442" s="129" t="s">
        <v>1131</v>
      </c>
      <c r="G442" s="130" t="s">
        <v>191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214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214</v>
      </c>
      <c r="BM442" s="139" t="s">
        <v>1132</v>
      </c>
    </row>
    <row r="443" spans="2:65" s="1" customFormat="1" ht="23" customHeight="1">
      <c r="B443" s="126"/>
      <c r="C443" s="127" t="s">
        <v>1133</v>
      </c>
      <c r="D443" s="127" t="s">
        <v>147</v>
      </c>
      <c r="E443" s="128" t="s">
        <v>1134</v>
      </c>
      <c r="F443" s="129" t="s">
        <v>1135</v>
      </c>
      <c r="G443" s="130" t="s">
        <v>178</v>
      </c>
      <c r="H443" s="131">
        <v>0.17799999999999999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214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214</v>
      </c>
      <c r="BM443" s="139" t="s">
        <v>1136</v>
      </c>
    </row>
    <row r="444" spans="2:65" s="1" customFormat="1" ht="23" customHeight="1">
      <c r="B444" s="126"/>
      <c r="C444" s="127" t="s">
        <v>1137</v>
      </c>
      <c r="D444" s="127" t="s">
        <v>147</v>
      </c>
      <c r="E444" s="128" t="s">
        <v>1138</v>
      </c>
      <c r="F444" s="129" t="s">
        <v>1139</v>
      </c>
      <c r="G444" s="130" t="s">
        <v>178</v>
      </c>
      <c r="H444" s="131">
        <v>0.17799999999999999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214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214</v>
      </c>
      <c r="BM444" s="139" t="s">
        <v>1140</v>
      </c>
    </row>
    <row r="445" spans="2:65" s="11" customFormat="1" ht="22.75" customHeight="1">
      <c r="B445" s="114"/>
      <c r="D445" s="115" t="s">
        <v>77</v>
      </c>
      <c r="E445" s="124" t="s">
        <v>1141</v>
      </c>
      <c r="F445" s="124" t="s">
        <v>1142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4" customHeight="1">
      <c r="B446" s="126"/>
      <c r="C446" s="127" t="s">
        <v>1143</v>
      </c>
      <c r="D446" s="127" t="s">
        <v>147</v>
      </c>
      <c r="E446" s="128" t="s">
        <v>1144</v>
      </c>
      <c r="F446" s="129" t="s">
        <v>1145</v>
      </c>
      <c r="G446" s="130" t="s">
        <v>186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214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214</v>
      </c>
      <c r="BM446" s="139" t="s">
        <v>1146</v>
      </c>
    </row>
    <row r="447" spans="2:65" s="11" customFormat="1" ht="22.75" customHeight="1">
      <c r="B447" s="114"/>
      <c r="D447" s="115" t="s">
        <v>77</v>
      </c>
      <c r="E447" s="124" t="s">
        <v>1147</v>
      </c>
      <c r="F447" s="124" t="s">
        <v>1148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4" customHeight="1">
      <c r="B448" s="126"/>
      <c r="C448" s="127" t="s">
        <v>1149</v>
      </c>
      <c r="D448" s="127" t="s">
        <v>147</v>
      </c>
      <c r="E448" s="128" t="s">
        <v>1150</v>
      </c>
      <c r="F448" s="129" t="s">
        <v>1151</v>
      </c>
      <c r="G448" s="130" t="s">
        <v>186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214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214</v>
      </c>
      <c r="BM448" s="139" t="s">
        <v>1152</v>
      </c>
    </row>
    <row r="449" spans="2:65" s="11" customFormat="1" ht="22.75" customHeight="1">
      <c r="B449" s="114"/>
      <c r="D449" s="115" t="s">
        <v>77</v>
      </c>
      <c r="E449" s="124" t="s">
        <v>1153</v>
      </c>
      <c r="F449" s="124" t="s">
        <v>1154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3" customHeight="1">
      <c r="B450" s="126"/>
      <c r="C450" s="127" t="s">
        <v>1155</v>
      </c>
      <c r="D450" s="127" t="s">
        <v>147</v>
      </c>
      <c r="E450" s="128" t="s">
        <v>1156</v>
      </c>
      <c r="F450" s="129" t="s">
        <v>1157</v>
      </c>
      <c r="G450" s="130" t="s">
        <v>186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214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214</v>
      </c>
      <c r="BM450" s="139" t="s">
        <v>1158</v>
      </c>
    </row>
    <row r="451" spans="2:65" s="1" customFormat="1" ht="23" customHeight="1">
      <c r="B451" s="126"/>
      <c r="C451" s="127" t="s">
        <v>1159</v>
      </c>
      <c r="D451" s="127" t="s">
        <v>147</v>
      </c>
      <c r="E451" s="128" t="s">
        <v>1160</v>
      </c>
      <c r="F451" s="129" t="s">
        <v>1161</v>
      </c>
      <c r="G451" s="130" t="s">
        <v>191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214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214</v>
      </c>
      <c r="BM451" s="139" t="s">
        <v>1162</v>
      </c>
    </row>
    <row r="452" spans="2:65" s="12" customFormat="1">
      <c r="B452" s="152"/>
      <c r="D452" s="153" t="s">
        <v>180</v>
      </c>
      <c r="E452" s="159" t="s">
        <v>1</v>
      </c>
      <c r="F452" s="154" t="s">
        <v>1163</v>
      </c>
      <c r="H452" s="155">
        <v>29.7</v>
      </c>
      <c r="I452" s="156"/>
      <c r="L452" s="152"/>
      <c r="M452" s="157"/>
      <c r="T452" s="158"/>
      <c r="AT452" s="159" t="s">
        <v>180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3" customHeight="1">
      <c r="B453" s="126"/>
      <c r="C453" s="127" t="s">
        <v>1164</v>
      </c>
      <c r="D453" s="127" t="s">
        <v>147</v>
      </c>
      <c r="E453" s="128" t="s">
        <v>1165</v>
      </c>
      <c r="F453" s="129" t="s">
        <v>1166</v>
      </c>
      <c r="G453" s="130" t="s">
        <v>191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214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214</v>
      </c>
      <c r="BM453" s="139" t="s">
        <v>1167</v>
      </c>
    </row>
    <row r="454" spans="2:65" s="1" customFormat="1" ht="23" customHeight="1">
      <c r="B454" s="126"/>
      <c r="C454" s="127" t="s">
        <v>1168</v>
      </c>
      <c r="D454" s="127" t="s">
        <v>147</v>
      </c>
      <c r="E454" s="128" t="s">
        <v>1169</v>
      </c>
      <c r="F454" s="129" t="s">
        <v>1170</v>
      </c>
      <c r="G454" s="130" t="s">
        <v>191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214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214</v>
      </c>
      <c r="BM454" s="139" t="s">
        <v>1171</v>
      </c>
    </row>
    <row r="455" spans="2:65" s="12" customFormat="1">
      <c r="B455" s="152"/>
      <c r="D455" s="153" t="s">
        <v>180</v>
      </c>
      <c r="E455" s="159" t="s">
        <v>1</v>
      </c>
      <c r="F455" s="154" t="s">
        <v>1172</v>
      </c>
      <c r="H455" s="155">
        <v>27</v>
      </c>
      <c r="I455" s="156"/>
      <c r="L455" s="152"/>
      <c r="M455" s="157"/>
      <c r="T455" s="158"/>
      <c r="AT455" s="159" t="s">
        <v>180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3" customHeight="1">
      <c r="B456" s="126"/>
      <c r="C456" s="127" t="s">
        <v>1173</v>
      </c>
      <c r="D456" s="127" t="s">
        <v>147</v>
      </c>
      <c r="E456" s="128" t="s">
        <v>1174</v>
      </c>
      <c r="F456" s="129" t="s">
        <v>1175</v>
      </c>
      <c r="G456" s="130" t="s">
        <v>305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214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214</v>
      </c>
      <c r="BM456" s="139" t="s">
        <v>1176</v>
      </c>
    </row>
    <row r="457" spans="2:65" s="1" customFormat="1" ht="14" customHeight="1">
      <c r="B457" s="126"/>
      <c r="C457" s="127" t="s">
        <v>1177</v>
      </c>
      <c r="D457" s="127" t="s">
        <v>147</v>
      </c>
      <c r="E457" s="128" t="s">
        <v>1178</v>
      </c>
      <c r="F457" s="129" t="s">
        <v>1179</v>
      </c>
      <c r="G457" s="130" t="s">
        <v>191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214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214</v>
      </c>
      <c r="BM457" s="139" t="s">
        <v>1180</v>
      </c>
    </row>
    <row r="458" spans="2:65" s="1" customFormat="1" ht="23" customHeight="1">
      <c r="B458" s="126"/>
      <c r="C458" s="127" t="s">
        <v>1181</v>
      </c>
      <c r="D458" s="127" t="s">
        <v>147</v>
      </c>
      <c r="E458" s="128" t="s">
        <v>1182</v>
      </c>
      <c r="F458" s="129" t="s">
        <v>1183</v>
      </c>
      <c r="G458" s="130" t="s">
        <v>191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214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214</v>
      </c>
      <c r="BM458" s="139" t="s">
        <v>1184</v>
      </c>
    </row>
    <row r="459" spans="2:65" s="1" customFormat="1" ht="14" customHeight="1">
      <c r="B459" s="126"/>
      <c r="C459" s="127" t="s">
        <v>1185</v>
      </c>
      <c r="D459" s="127" t="s">
        <v>147</v>
      </c>
      <c r="E459" s="128" t="s">
        <v>1186</v>
      </c>
      <c r="F459" s="129" t="s">
        <v>1187</v>
      </c>
      <c r="G459" s="130" t="s">
        <v>186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214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214</v>
      </c>
      <c r="BM459" s="139" t="s">
        <v>1188</v>
      </c>
    </row>
    <row r="460" spans="2:65" s="1" customFormat="1" ht="14" customHeight="1">
      <c r="B460" s="126"/>
      <c r="C460" s="141" t="s">
        <v>1189</v>
      </c>
      <c r="D460" s="141" t="s">
        <v>175</v>
      </c>
      <c r="E460" s="142" t="s">
        <v>1190</v>
      </c>
      <c r="F460" s="143" t="s">
        <v>1191</v>
      </c>
      <c r="G460" s="144" t="s">
        <v>186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292</v>
      </c>
      <c r="AT460" s="139" t="s">
        <v>175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214</v>
      </c>
      <c r="BM460" s="139" t="s">
        <v>1192</v>
      </c>
    </row>
    <row r="461" spans="2:65" s="1" customFormat="1" ht="23" customHeight="1">
      <c r="B461" s="126"/>
      <c r="C461" s="127" t="s">
        <v>1193</v>
      </c>
      <c r="D461" s="127" t="s">
        <v>147</v>
      </c>
      <c r="E461" s="128" t="s">
        <v>1194</v>
      </c>
      <c r="F461" s="129" t="s">
        <v>1195</v>
      </c>
      <c r="G461" s="130" t="s">
        <v>178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214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214</v>
      </c>
      <c r="BM461" s="139" t="s">
        <v>1196</v>
      </c>
    </row>
    <row r="462" spans="2:65" s="1" customFormat="1" ht="23" customHeight="1">
      <c r="B462" s="126"/>
      <c r="C462" s="127" t="s">
        <v>1197</v>
      </c>
      <c r="D462" s="127" t="s">
        <v>147</v>
      </c>
      <c r="E462" s="128" t="s">
        <v>1198</v>
      </c>
      <c r="F462" s="129" t="s">
        <v>1199</v>
      </c>
      <c r="G462" s="130" t="s">
        <v>178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214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214</v>
      </c>
      <c r="BM462" s="139" t="s">
        <v>1200</v>
      </c>
    </row>
    <row r="463" spans="2:65" s="11" customFormat="1" ht="22.75" customHeight="1">
      <c r="B463" s="114"/>
      <c r="D463" s="115" t="s">
        <v>77</v>
      </c>
      <c r="E463" s="124" t="s">
        <v>1201</v>
      </c>
      <c r="F463" s="124" t="s">
        <v>1202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3" customHeight="1">
      <c r="B464" s="126"/>
      <c r="C464" s="127" t="s">
        <v>1203</v>
      </c>
      <c r="D464" s="127" t="s">
        <v>147</v>
      </c>
      <c r="E464" s="128" t="s">
        <v>1204</v>
      </c>
      <c r="F464" s="129" t="s">
        <v>1205</v>
      </c>
      <c r="G464" s="130" t="s">
        <v>305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214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214</v>
      </c>
      <c r="BM464" s="139" t="s">
        <v>1206</v>
      </c>
    </row>
    <row r="465" spans="2:65" s="1" customFormat="1" ht="14" customHeight="1">
      <c r="B465" s="126"/>
      <c r="C465" s="141" t="s">
        <v>1207</v>
      </c>
      <c r="D465" s="141" t="s">
        <v>175</v>
      </c>
      <c r="E465" s="142" t="s">
        <v>1208</v>
      </c>
      <c r="F465" s="143" t="s">
        <v>1209</v>
      </c>
      <c r="G465" s="144" t="s">
        <v>186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292</v>
      </c>
      <c r="AT465" s="139" t="s">
        <v>175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214</v>
      </c>
      <c r="BM465" s="139" t="s">
        <v>1210</v>
      </c>
    </row>
    <row r="466" spans="2:65" s="1" customFormat="1" ht="23" customHeight="1">
      <c r="B466" s="126"/>
      <c r="C466" s="127" t="s">
        <v>1211</v>
      </c>
      <c r="D466" s="127" t="s">
        <v>147</v>
      </c>
      <c r="E466" s="128" t="s">
        <v>1212</v>
      </c>
      <c r="F466" s="129" t="s">
        <v>1213</v>
      </c>
      <c r="G466" s="130" t="s">
        <v>191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214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214</v>
      </c>
      <c r="BM466" s="139" t="s">
        <v>1214</v>
      </c>
    </row>
    <row r="467" spans="2:65" s="1" customFormat="1" ht="23" customHeight="1">
      <c r="B467" s="126"/>
      <c r="C467" s="127" t="s">
        <v>1215</v>
      </c>
      <c r="D467" s="127" t="s">
        <v>147</v>
      </c>
      <c r="E467" s="128" t="s">
        <v>1216</v>
      </c>
      <c r="F467" s="129" t="s">
        <v>1217</v>
      </c>
      <c r="G467" s="130" t="s">
        <v>191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214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214</v>
      </c>
      <c r="BM467" s="139" t="s">
        <v>1218</v>
      </c>
    </row>
    <row r="468" spans="2:65" s="1" customFormat="1" ht="14" customHeight="1">
      <c r="B468" s="126"/>
      <c r="C468" s="141" t="s">
        <v>1219</v>
      </c>
      <c r="D468" s="141" t="s">
        <v>175</v>
      </c>
      <c r="E468" s="142" t="s">
        <v>1220</v>
      </c>
      <c r="F468" s="143" t="s">
        <v>1221</v>
      </c>
      <c r="G468" s="144" t="s">
        <v>186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292</v>
      </c>
      <c r="AT468" s="139" t="s">
        <v>175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214</v>
      </c>
      <c r="BM468" s="139" t="s">
        <v>1222</v>
      </c>
    </row>
    <row r="469" spans="2:65" s="1" customFormat="1" ht="14" customHeight="1">
      <c r="B469" s="126"/>
      <c r="C469" s="127" t="s">
        <v>1223</v>
      </c>
      <c r="D469" s="127" t="s">
        <v>147</v>
      </c>
      <c r="E469" s="128" t="s">
        <v>1224</v>
      </c>
      <c r="F469" s="129" t="s">
        <v>1225</v>
      </c>
      <c r="G469" s="130" t="s">
        <v>191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214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214</v>
      </c>
      <c r="BM469" s="139" t="s">
        <v>1226</v>
      </c>
    </row>
    <row r="470" spans="2:65" s="1" customFormat="1" ht="23" customHeight="1">
      <c r="B470" s="126"/>
      <c r="C470" s="127" t="s">
        <v>1227</v>
      </c>
      <c r="D470" s="127" t="s">
        <v>147</v>
      </c>
      <c r="E470" s="128" t="s">
        <v>1228</v>
      </c>
      <c r="F470" s="129" t="s">
        <v>1229</v>
      </c>
      <c r="G470" s="130" t="s">
        <v>191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214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214</v>
      </c>
      <c r="BM470" s="139" t="s">
        <v>1230</v>
      </c>
    </row>
    <row r="471" spans="2:65" s="1" customFormat="1" ht="35.75" customHeight="1">
      <c r="B471" s="126"/>
      <c r="C471" s="141" t="s">
        <v>1231</v>
      </c>
      <c r="D471" s="141" t="s">
        <v>175</v>
      </c>
      <c r="E471" s="142" t="s">
        <v>1232</v>
      </c>
      <c r="F471" s="143" t="s">
        <v>1233</v>
      </c>
      <c r="G471" s="144" t="s">
        <v>191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292</v>
      </c>
      <c r="AT471" s="139" t="s">
        <v>175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214</v>
      </c>
      <c r="BM471" s="139" t="s">
        <v>1234</v>
      </c>
    </row>
    <row r="472" spans="2:65" s="12" customFormat="1">
      <c r="B472" s="152"/>
      <c r="D472" s="153" t="s">
        <v>180</v>
      </c>
      <c r="F472" s="154" t="s">
        <v>1235</v>
      </c>
      <c r="H472" s="155">
        <v>6.6</v>
      </c>
      <c r="I472" s="156"/>
      <c r="L472" s="152"/>
      <c r="M472" s="157"/>
      <c r="T472" s="158"/>
      <c r="AT472" s="159" t="s">
        <v>180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3" customHeight="1">
      <c r="B473" s="126"/>
      <c r="C473" s="127" t="s">
        <v>1236</v>
      </c>
      <c r="D473" s="127" t="s">
        <v>147</v>
      </c>
      <c r="E473" s="128" t="s">
        <v>1237</v>
      </c>
      <c r="F473" s="129" t="s">
        <v>1238</v>
      </c>
      <c r="G473" s="130" t="s">
        <v>191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214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214</v>
      </c>
      <c r="BM473" s="139" t="s">
        <v>1239</v>
      </c>
    </row>
    <row r="474" spans="2:65" s="1" customFormat="1" ht="23" customHeight="1">
      <c r="B474" s="126"/>
      <c r="C474" s="127" t="s">
        <v>1240</v>
      </c>
      <c r="D474" s="127" t="s">
        <v>147</v>
      </c>
      <c r="E474" s="128" t="s">
        <v>1241</v>
      </c>
      <c r="F474" s="129" t="s">
        <v>1242</v>
      </c>
      <c r="G474" s="130" t="s">
        <v>178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214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214</v>
      </c>
      <c r="BM474" s="139" t="s">
        <v>1243</v>
      </c>
    </row>
    <row r="475" spans="2:65" s="1" customFormat="1" ht="23" customHeight="1">
      <c r="B475" s="126"/>
      <c r="C475" s="127" t="s">
        <v>1244</v>
      </c>
      <c r="D475" s="127" t="s">
        <v>147</v>
      </c>
      <c r="E475" s="128" t="s">
        <v>1245</v>
      </c>
      <c r="F475" s="129" t="s">
        <v>1246</v>
      </c>
      <c r="G475" s="130" t="s">
        <v>178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214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214</v>
      </c>
      <c r="BM475" s="139" t="s">
        <v>1247</v>
      </c>
    </row>
    <row r="476" spans="2:65" s="11" customFormat="1" ht="22.75" customHeight="1">
      <c r="B476" s="114"/>
      <c r="D476" s="115" t="s">
        <v>77</v>
      </c>
      <c r="E476" s="124" t="s">
        <v>1248</v>
      </c>
      <c r="F476" s="124" t="s">
        <v>1249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3" customHeight="1">
      <c r="B477" s="126"/>
      <c r="C477" s="127" t="s">
        <v>1250</v>
      </c>
      <c r="D477" s="127" t="s">
        <v>147</v>
      </c>
      <c r="E477" s="128" t="s">
        <v>1251</v>
      </c>
      <c r="F477" s="129" t="s">
        <v>1252</v>
      </c>
      <c r="G477" s="130" t="s">
        <v>186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214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214</v>
      </c>
      <c r="BM477" s="139" t="s">
        <v>1253</v>
      </c>
    </row>
    <row r="478" spans="2:65" s="1" customFormat="1" ht="14" customHeight="1">
      <c r="B478" s="126"/>
      <c r="C478" s="141" t="s">
        <v>1254</v>
      </c>
      <c r="D478" s="141" t="s">
        <v>175</v>
      </c>
      <c r="E478" s="142" t="s">
        <v>1255</v>
      </c>
      <c r="F478" s="143" t="s">
        <v>1256</v>
      </c>
      <c r="G478" s="144" t="s">
        <v>191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292</v>
      </c>
      <c r="AT478" s="139" t="s">
        <v>175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214</v>
      </c>
      <c r="BM478" s="139" t="s">
        <v>1257</v>
      </c>
    </row>
    <row r="479" spans="2:65" s="1" customFormat="1" ht="23" customHeight="1">
      <c r="B479" s="126"/>
      <c r="C479" s="127" t="s">
        <v>1258</v>
      </c>
      <c r="D479" s="127" t="s">
        <v>147</v>
      </c>
      <c r="E479" s="128" t="s">
        <v>1259</v>
      </c>
      <c r="F479" s="129" t="s">
        <v>1260</v>
      </c>
      <c r="G479" s="130" t="s">
        <v>186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214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214</v>
      </c>
      <c r="BM479" s="139" t="s">
        <v>1261</v>
      </c>
    </row>
    <row r="480" spans="2:65" s="1" customFormat="1" ht="23" customHeight="1">
      <c r="B480" s="126"/>
      <c r="C480" s="127" t="s">
        <v>1262</v>
      </c>
      <c r="D480" s="127" t="s">
        <v>147</v>
      </c>
      <c r="E480" s="128" t="s">
        <v>1263</v>
      </c>
      <c r="F480" s="129" t="s">
        <v>1264</v>
      </c>
      <c r="G480" s="130" t="s">
        <v>186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214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214</v>
      </c>
      <c r="BM480" s="139" t="s">
        <v>1265</v>
      </c>
    </row>
    <row r="481" spans="2:65" s="1" customFormat="1" ht="23" customHeight="1">
      <c r="B481" s="126"/>
      <c r="C481" s="141" t="s">
        <v>1266</v>
      </c>
      <c r="D481" s="141" t="s">
        <v>175</v>
      </c>
      <c r="E481" s="142" t="s">
        <v>1267</v>
      </c>
      <c r="F481" s="143" t="s">
        <v>1268</v>
      </c>
      <c r="G481" s="144" t="s">
        <v>186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292</v>
      </c>
      <c r="AT481" s="139" t="s">
        <v>175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214</v>
      </c>
      <c r="BM481" s="139" t="s">
        <v>1269</v>
      </c>
    </row>
    <row r="482" spans="2:65" s="1" customFormat="1" ht="23" customHeight="1">
      <c r="B482" s="126"/>
      <c r="C482" s="141" t="s">
        <v>1270</v>
      </c>
      <c r="D482" s="141" t="s">
        <v>175</v>
      </c>
      <c r="E482" s="142" t="s">
        <v>1271</v>
      </c>
      <c r="F482" s="143" t="s">
        <v>1272</v>
      </c>
      <c r="G482" s="144" t="s">
        <v>186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292</v>
      </c>
      <c r="AT482" s="139" t="s">
        <v>175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214</v>
      </c>
      <c r="BM482" s="139" t="s">
        <v>1273</v>
      </c>
    </row>
    <row r="483" spans="2:65" s="1" customFormat="1" ht="23" customHeight="1">
      <c r="B483" s="126"/>
      <c r="C483" s="141" t="s">
        <v>1274</v>
      </c>
      <c r="D483" s="141" t="s">
        <v>175</v>
      </c>
      <c r="E483" s="142" t="s">
        <v>1275</v>
      </c>
      <c r="F483" s="143" t="s">
        <v>1276</v>
      </c>
      <c r="G483" s="144" t="s">
        <v>186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292</v>
      </c>
      <c r="AT483" s="139" t="s">
        <v>175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214</v>
      </c>
      <c r="BM483" s="139" t="s">
        <v>1277</v>
      </c>
    </row>
    <row r="484" spans="2:65" s="1" customFormat="1" ht="14" customHeight="1">
      <c r="B484" s="126"/>
      <c r="C484" s="127" t="s">
        <v>1278</v>
      </c>
      <c r="D484" s="127" t="s">
        <v>147</v>
      </c>
      <c r="E484" s="128" t="s">
        <v>1279</v>
      </c>
      <c r="F484" s="129" t="s">
        <v>1280</v>
      </c>
      <c r="G484" s="130" t="s">
        <v>186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214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214</v>
      </c>
      <c r="BM484" s="139" t="s">
        <v>1281</v>
      </c>
    </row>
    <row r="485" spans="2:65" s="1" customFormat="1" ht="23" customHeight="1">
      <c r="B485" s="126"/>
      <c r="C485" s="127" t="s">
        <v>1282</v>
      </c>
      <c r="D485" s="127" t="s">
        <v>147</v>
      </c>
      <c r="E485" s="128" t="s">
        <v>1283</v>
      </c>
      <c r="F485" s="129" t="s">
        <v>1284</v>
      </c>
      <c r="G485" s="130" t="s">
        <v>186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214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214</v>
      </c>
      <c r="BM485" s="139" t="s">
        <v>1285</v>
      </c>
    </row>
    <row r="486" spans="2:65" s="12" customFormat="1">
      <c r="B486" s="152"/>
      <c r="D486" s="153" t="s">
        <v>180</v>
      </c>
      <c r="E486" s="159" t="s">
        <v>1</v>
      </c>
      <c r="F486" s="154" t="s">
        <v>1286</v>
      </c>
      <c r="H486" s="155">
        <v>77</v>
      </c>
      <c r="I486" s="156"/>
      <c r="L486" s="152"/>
      <c r="M486" s="157"/>
      <c r="T486" s="158"/>
      <c r="AT486" s="159" t="s">
        <v>180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3" customHeight="1">
      <c r="B487" s="126"/>
      <c r="C487" s="127" t="s">
        <v>1287</v>
      </c>
      <c r="D487" s="127" t="s">
        <v>147</v>
      </c>
      <c r="E487" s="128" t="s">
        <v>1288</v>
      </c>
      <c r="F487" s="129" t="s">
        <v>1289</v>
      </c>
      <c r="G487" s="130" t="s">
        <v>186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214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214</v>
      </c>
      <c r="BM487" s="139" t="s">
        <v>1290</v>
      </c>
    </row>
    <row r="488" spans="2:65" s="1" customFormat="1" ht="14" customHeight="1">
      <c r="B488" s="126"/>
      <c r="C488" s="141" t="s">
        <v>1291</v>
      </c>
      <c r="D488" s="141" t="s">
        <v>175</v>
      </c>
      <c r="E488" s="142" t="s">
        <v>1292</v>
      </c>
      <c r="F488" s="143" t="s">
        <v>1293</v>
      </c>
      <c r="G488" s="144" t="s">
        <v>186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292</v>
      </c>
      <c r="AT488" s="139" t="s">
        <v>175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214</v>
      </c>
      <c r="BM488" s="139" t="s">
        <v>1294</v>
      </c>
    </row>
    <row r="489" spans="2:65" s="1" customFormat="1" ht="23" customHeight="1">
      <c r="B489" s="126"/>
      <c r="C489" s="127" t="s">
        <v>1295</v>
      </c>
      <c r="D489" s="127" t="s">
        <v>147</v>
      </c>
      <c r="E489" s="128" t="s">
        <v>1296</v>
      </c>
      <c r="F489" s="129" t="s">
        <v>1297</v>
      </c>
      <c r="G489" s="130" t="s">
        <v>178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214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214</v>
      </c>
      <c r="BM489" s="139" t="s">
        <v>1298</v>
      </c>
    </row>
    <row r="490" spans="2:65" s="1" customFormat="1" ht="23" customHeight="1">
      <c r="B490" s="126"/>
      <c r="C490" s="127" t="s">
        <v>1299</v>
      </c>
      <c r="D490" s="127" t="s">
        <v>147</v>
      </c>
      <c r="E490" s="128" t="s">
        <v>1300</v>
      </c>
      <c r="F490" s="129" t="s">
        <v>1301</v>
      </c>
      <c r="G490" s="130" t="s">
        <v>178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214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214</v>
      </c>
      <c r="BM490" s="139" t="s">
        <v>1302</v>
      </c>
    </row>
    <row r="491" spans="2:65" s="11" customFormat="1" ht="22.75" customHeight="1">
      <c r="B491" s="114"/>
      <c r="D491" s="115" t="s">
        <v>77</v>
      </c>
      <c r="E491" s="124" t="s">
        <v>1303</v>
      </c>
      <c r="F491" s="124" t="s">
        <v>1304</v>
      </c>
      <c r="I491" s="117"/>
      <c r="J491" s="125">
        <f>BK491</f>
        <v>0</v>
      </c>
      <c r="L491" s="114"/>
      <c r="M491" s="119"/>
      <c r="P491" s="120">
        <f>SUM(P492:P502)</f>
        <v>0</v>
      </c>
      <c r="R491" s="120">
        <f>SUM(R492:R502)</f>
        <v>0.12778</v>
      </c>
      <c r="T491" s="121">
        <f>SUM(T492:T502)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SUM(BK492:BK502)</f>
        <v>0</v>
      </c>
    </row>
    <row r="492" spans="2:65" s="1" customFormat="1" ht="14" customHeight="1">
      <c r="B492" s="126"/>
      <c r="C492" s="127" t="s">
        <v>1305</v>
      </c>
      <c r="D492" s="127" t="s">
        <v>147</v>
      </c>
      <c r="E492" s="128" t="s">
        <v>1306</v>
      </c>
      <c r="F492" s="129" t="s">
        <v>1307</v>
      </c>
      <c r="G492" s="130" t="s">
        <v>186</v>
      </c>
      <c r="H492" s="131">
        <v>40</v>
      </c>
      <c r="I492" s="132"/>
      <c r="J492" s="133">
        <f t="shared" ref="J492:J498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498" si="121">O492*H492</f>
        <v>0</v>
      </c>
      <c r="Q492" s="137">
        <v>1.0000000000000001E-5</v>
      </c>
      <c r="R492" s="137">
        <f t="shared" ref="R492:R498" si="122">Q492*H492</f>
        <v>4.0000000000000002E-4</v>
      </c>
      <c r="S492" s="137">
        <v>5.0000000000000001E-3</v>
      </c>
      <c r="T492" s="138">
        <f t="shared" ref="T492:T498" si="123">S492*H492</f>
        <v>0.2</v>
      </c>
      <c r="AR492" s="139" t="s">
        <v>214</v>
      </c>
      <c r="AT492" s="139" t="s">
        <v>147</v>
      </c>
      <c r="AU492" s="139" t="s">
        <v>84</v>
      </c>
      <c r="AY492" s="15" t="s">
        <v>145</v>
      </c>
      <c r="BE492" s="140">
        <f t="shared" ref="BE492:BE498" si="124">IF(N492="základní",J492,0)</f>
        <v>0</v>
      </c>
      <c r="BF492" s="140">
        <f t="shared" ref="BF492:BF498" si="125">IF(N492="snížená",J492,0)</f>
        <v>0</v>
      </c>
      <c r="BG492" s="140">
        <f t="shared" ref="BG492:BG498" si="126">IF(N492="zákl. přenesená",J492,0)</f>
        <v>0</v>
      </c>
      <c r="BH492" s="140">
        <f t="shared" ref="BH492:BH498" si="127">IF(N492="sníž. přenesená",J492,0)</f>
        <v>0</v>
      </c>
      <c r="BI492" s="140">
        <f t="shared" ref="BI492:BI498" si="128">IF(N492="nulová",J492,0)</f>
        <v>0</v>
      </c>
      <c r="BJ492" s="15" t="s">
        <v>21</v>
      </c>
      <c r="BK492" s="140">
        <f t="shared" ref="BK492:BK498" si="129">ROUND(I492*H492,2)</f>
        <v>0</v>
      </c>
      <c r="BL492" s="15" t="s">
        <v>214</v>
      </c>
      <c r="BM492" s="139" t="s">
        <v>1308</v>
      </c>
    </row>
    <row r="493" spans="2:65" s="1" customFormat="1" ht="14" customHeight="1">
      <c r="B493" s="126"/>
      <c r="C493" s="141" t="s">
        <v>1309</v>
      </c>
      <c r="D493" s="141" t="s">
        <v>175</v>
      </c>
      <c r="E493" s="142" t="s">
        <v>1310</v>
      </c>
      <c r="F493" s="143" t="s">
        <v>1311</v>
      </c>
      <c r="G493" s="144" t="s">
        <v>186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292</v>
      </c>
      <c r="AT493" s="139" t="s">
        <v>175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214</v>
      </c>
      <c r="BM493" s="139" t="s">
        <v>1312</v>
      </c>
    </row>
    <row r="494" spans="2:65" s="1" customFormat="1" ht="23" customHeight="1">
      <c r="B494" s="126"/>
      <c r="C494" s="127" t="s">
        <v>1313</v>
      </c>
      <c r="D494" s="127" t="s">
        <v>147</v>
      </c>
      <c r="E494" s="128" t="s">
        <v>1314</v>
      </c>
      <c r="F494" s="129" t="s">
        <v>1315</v>
      </c>
      <c r="G494" s="130" t="s">
        <v>186</v>
      </c>
      <c r="H494" s="131">
        <v>1</v>
      </c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214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214</v>
      </c>
      <c r="BM494" s="139" t="s">
        <v>1316</v>
      </c>
    </row>
    <row r="495" spans="2:65" s="1" customFormat="1" ht="14" customHeight="1">
      <c r="B495" s="126"/>
      <c r="C495" s="141" t="s">
        <v>1317</v>
      </c>
      <c r="D495" s="141" t="s">
        <v>175</v>
      </c>
      <c r="E495" s="142" t="s">
        <v>1318</v>
      </c>
      <c r="F495" s="143" t="s">
        <v>1319</v>
      </c>
      <c r="G495" s="144" t="s">
        <v>186</v>
      </c>
      <c r="H495" s="145">
        <v>1</v>
      </c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1.7899999999999999E-2</v>
      </c>
      <c r="S495" s="137">
        <v>0</v>
      </c>
      <c r="T495" s="138">
        <f t="shared" si="123"/>
        <v>0</v>
      </c>
      <c r="AR495" s="139" t="s">
        <v>292</v>
      </c>
      <c r="AT495" s="139" t="s">
        <v>175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214</v>
      </c>
      <c r="BM495" s="139" t="s">
        <v>1320</v>
      </c>
    </row>
    <row r="496" spans="2:65" s="1" customFormat="1" ht="23" customHeight="1">
      <c r="B496" s="126"/>
      <c r="C496" s="127" t="s">
        <v>1321</v>
      </c>
      <c r="D496" s="127" t="s">
        <v>147</v>
      </c>
      <c r="E496" s="128" t="s">
        <v>1322</v>
      </c>
      <c r="F496" s="129" t="s">
        <v>1323</v>
      </c>
      <c r="G496" s="130" t="s">
        <v>305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214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214</v>
      </c>
      <c r="BM496" s="139" t="s">
        <v>1324</v>
      </c>
    </row>
    <row r="497" spans="2:65" s="1" customFormat="1" ht="23" customHeight="1">
      <c r="B497" s="126"/>
      <c r="C497" s="127" t="s">
        <v>1325</v>
      </c>
      <c r="D497" s="127" t="s">
        <v>147</v>
      </c>
      <c r="E497" s="128" t="s">
        <v>1326</v>
      </c>
      <c r="F497" s="129" t="s">
        <v>1327</v>
      </c>
      <c r="G497" s="130" t="s">
        <v>305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214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214</v>
      </c>
      <c r="BM497" s="139" t="s">
        <v>1328</v>
      </c>
    </row>
    <row r="498" spans="2:65" s="1" customFormat="1" ht="23" customHeight="1">
      <c r="B498" s="126"/>
      <c r="C498" s="127" t="s">
        <v>1329</v>
      </c>
      <c r="D498" s="127" t="s">
        <v>147</v>
      </c>
      <c r="E498" s="128" t="s">
        <v>1330</v>
      </c>
      <c r="F498" s="129" t="s">
        <v>1331</v>
      </c>
      <c r="G498" s="130" t="s">
        <v>487</v>
      </c>
      <c r="H498" s="131">
        <v>31</v>
      </c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2.1699999999999996E-3</v>
      </c>
      <c r="S498" s="137">
        <v>0</v>
      </c>
      <c r="T498" s="138">
        <f t="shared" si="123"/>
        <v>0</v>
      </c>
      <c r="AR498" s="139" t="s">
        <v>214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214</v>
      </c>
      <c r="BM498" s="139" t="s">
        <v>1332</v>
      </c>
    </row>
    <row r="499" spans="2:65" s="12" customFormat="1">
      <c r="B499" s="152"/>
      <c r="D499" s="153" t="s">
        <v>180</v>
      </c>
      <c r="E499" s="159" t="s">
        <v>1</v>
      </c>
      <c r="F499" s="154" t="s">
        <v>1333</v>
      </c>
      <c r="H499" s="155">
        <v>31</v>
      </c>
      <c r="I499" s="156"/>
      <c r="L499" s="152"/>
      <c r="M499" s="157"/>
      <c r="T499" s="158"/>
      <c r="AT499" s="159" t="s">
        <v>180</v>
      </c>
      <c r="AU499" s="159" t="s">
        <v>84</v>
      </c>
      <c r="AV499" s="12" t="s">
        <v>84</v>
      </c>
      <c r="AW499" s="12" t="s">
        <v>32</v>
      </c>
      <c r="AX499" s="12" t="s">
        <v>21</v>
      </c>
      <c r="AY499" s="159" t="s">
        <v>145</v>
      </c>
    </row>
    <row r="500" spans="2:65" s="1" customFormat="1" ht="14" customHeight="1">
      <c r="B500" s="126"/>
      <c r="C500" s="141" t="s">
        <v>1334</v>
      </c>
      <c r="D500" s="141" t="s">
        <v>175</v>
      </c>
      <c r="E500" s="142" t="s">
        <v>1335</v>
      </c>
      <c r="F500" s="143" t="s">
        <v>1336</v>
      </c>
      <c r="G500" s="144" t="s">
        <v>186</v>
      </c>
      <c r="H500" s="145">
        <v>31</v>
      </c>
      <c r="I500" s="146"/>
      <c r="J500" s="147">
        <f>ROUND(I500*H500,2)</f>
        <v>0</v>
      </c>
      <c r="K500" s="148"/>
      <c r="L500" s="149"/>
      <c r="M500" s="150" t="s">
        <v>1</v>
      </c>
      <c r="N500" s="151" t="s">
        <v>43</v>
      </c>
      <c r="P500" s="137">
        <f>O500*H500</f>
        <v>0</v>
      </c>
      <c r="Q500" s="137">
        <v>1.89E-3</v>
      </c>
      <c r="R500" s="137">
        <f>Q500*H500</f>
        <v>5.8589999999999996E-2</v>
      </c>
      <c r="S500" s="137">
        <v>0</v>
      </c>
      <c r="T500" s="138">
        <f>S500*H500</f>
        <v>0</v>
      </c>
      <c r="AR500" s="139" t="s">
        <v>292</v>
      </c>
      <c r="AT500" s="139" t="s">
        <v>175</v>
      </c>
      <c r="AU500" s="139" t="s">
        <v>84</v>
      </c>
      <c r="AY500" s="15" t="s">
        <v>145</v>
      </c>
      <c r="BE500" s="140">
        <f>IF(N500="základní",J500,0)</f>
        <v>0</v>
      </c>
      <c r="BF500" s="140">
        <f>IF(N500="snížená",J500,0)</f>
        <v>0</v>
      </c>
      <c r="BG500" s="140">
        <f>IF(N500="zákl. přenesená",J500,0)</f>
        <v>0</v>
      </c>
      <c r="BH500" s="140">
        <f>IF(N500="sníž. přenesená",J500,0)</f>
        <v>0</v>
      </c>
      <c r="BI500" s="140">
        <f>IF(N500="nulová",J500,0)</f>
        <v>0</v>
      </c>
      <c r="BJ500" s="15" t="s">
        <v>21</v>
      </c>
      <c r="BK500" s="140">
        <f>ROUND(I500*H500,2)</f>
        <v>0</v>
      </c>
      <c r="BL500" s="15" t="s">
        <v>214</v>
      </c>
      <c r="BM500" s="139" t="s">
        <v>1337</v>
      </c>
    </row>
    <row r="501" spans="2:65" s="1" customFormat="1" ht="23" customHeight="1">
      <c r="B501" s="126"/>
      <c r="C501" s="127" t="s">
        <v>1338</v>
      </c>
      <c r="D501" s="127" t="s">
        <v>147</v>
      </c>
      <c r="E501" s="128" t="s">
        <v>1339</v>
      </c>
      <c r="F501" s="129" t="s">
        <v>1340</v>
      </c>
      <c r="G501" s="130" t="s">
        <v>178</v>
      </c>
      <c r="H501" s="131">
        <v>0.128</v>
      </c>
      <c r="I501" s="132"/>
      <c r="J501" s="133">
        <f>ROUND(I501*H501,2)</f>
        <v>0</v>
      </c>
      <c r="K501" s="134"/>
      <c r="L501" s="30"/>
      <c r="M501" s="135" t="s">
        <v>1</v>
      </c>
      <c r="N501" s="136" t="s">
        <v>43</v>
      </c>
      <c r="P501" s="137">
        <f>O501*H501</f>
        <v>0</v>
      </c>
      <c r="Q501" s="137">
        <v>0</v>
      </c>
      <c r="R501" s="137">
        <f>Q501*H501</f>
        <v>0</v>
      </c>
      <c r="S501" s="137">
        <v>0</v>
      </c>
      <c r="T501" s="138">
        <f>S501*H501</f>
        <v>0</v>
      </c>
      <c r="AR501" s="139" t="s">
        <v>214</v>
      </c>
      <c r="AT501" s="139" t="s">
        <v>147</v>
      </c>
      <c r="AU501" s="139" t="s">
        <v>84</v>
      </c>
      <c r="AY501" s="15" t="s">
        <v>145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5" t="s">
        <v>21</v>
      </c>
      <c r="BK501" s="140">
        <f>ROUND(I501*H501,2)</f>
        <v>0</v>
      </c>
      <c r="BL501" s="15" t="s">
        <v>214</v>
      </c>
      <c r="BM501" s="139" t="s">
        <v>1341</v>
      </c>
    </row>
    <row r="502" spans="2:65" s="1" customFormat="1" ht="23" customHeight="1">
      <c r="B502" s="126"/>
      <c r="C502" s="127" t="s">
        <v>1342</v>
      </c>
      <c r="D502" s="127" t="s">
        <v>147</v>
      </c>
      <c r="E502" s="128" t="s">
        <v>1343</v>
      </c>
      <c r="F502" s="129" t="s">
        <v>1344</v>
      </c>
      <c r="G502" s="130" t="s">
        <v>178</v>
      </c>
      <c r="H502" s="131">
        <v>0.128</v>
      </c>
      <c r="I502" s="132"/>
      <c r="J502" s="133">
        <f>ROUND(I502*H502,2)</f>
        <v>0</v>
      </c>
      <c r="K502" s="134"/>
      <c r="L502" s="30"/>
      <c r="M502" s="135" t="s">
        <v>1</v>
      </c>
      <c r="N502" s="136" t="s">
        <v>43</v>
      </c>
      <c r="P502" s="137">
        <f>O502*H502</f>
        <v>0</v>
      </c>
      <c r="Q502" s="137">
        <v>0</v>
      </c>
      <c r="R502" s="137">
        <f>Q502*H502</f>
        <v>0</v>
      </c>
      <c r="S502" s="137">
        <v>0</v>
      </c>
      <c r="T502" s="138">
        <f>S502*H502</f>
        <v>0</v>
      </c>
      <c r="AR502" s="139" t="s">
        <v>214</v>
      </c>
      <c r="AT502" s="139" t="s">
        <v>147</v>
      </c>
      <c r="AU502" s="139" t="s">
        <v>84</v>
      </c>
      <c r="AY502" s="15" t="s">
        <v>145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5" t="s">
        <v>21</v>
      </c>
      <c r="BK502" s="140">
        <f>ROUND(I502*H502,2)</f>
        <v>0</v>
      </c>
      <c r="BL502" s="15" t="s">
        <v>214</v>
      </c>
      <c r="BM502" s="139" t="s">
        <v>1345</v>
      </c>
    </row>
    <row r="503" spans="2:65" s="11" customFormat="1" ht="22.75" customHeight="1">
      <c r="B503" s="114"/>
      <c r="D503" s="115" t="s">
        <v>77</v>
      </c>
      <c r="E503" s="124" t="s">
        <v>1346</v>
      </c>
      <c r="F503" s="124" t="s">
        <v>1347</v>
      </c>
      <c r="I503" s="117"/>
      <c r="J503" s="125">
        <f>BK503</f>
        <v>0</v>
      </c>
      <c r="L503" s="114"/>
      <c r="M503" s="119"/>
      <c r="P503" s="120">
        <f>SUM(P504:P512)</f>
        <v>0</v>
      </c>
      <c r="R503" s="120">
        <f>SUM(R504:R512)</f>
        <v>3.577</v>
      </c>
      <c r="T503" s="121">
        <f>SUM(T504:T512)</f>
        <v>7.4270809999999994</v>
      </c>
      <c r="AR503" s="115" t="s">
        <v>84</v>
      </c>
      <c r="AT503" s="122" t="s">
        <v>77</v>
      </c>
      <c r="AU503" s="122" t="s">
        <v>21</v>
      </c>
      <c r="AY503" s="115" t="s">
        <v>145</v>
      </c>
      <c r="BK503" s="123">
        <f>SUM(BK504:BK512)</f>
        <v>0</v>
      </c>
    </row>
    <row r="504" spans="2:65" s="1" customFormat="1" ht="23" customHeight="1">
      <c r="B504" s="126"/>
      <c r="C504" s="127" t="s">
        <v>1348</v>
      </c>
      <c r="D504" s="127" t="s">
        <v>147</v>
      </c>
      <c r="E504" s="128" t="s">
        <v>1349</v>
      </c>
      <c r="F504" s="129" t="s">
        <v>1350</v>
      </c>
      <c r="G504" s="130" t="s">
        <v>191</v>
      </c>
      <c r="H504" s="131">
        <v>89.3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8.3169999999999994E-2</v>
      </c>
      <c r="T504" s="138">
        <f>S504*H504</f>
        <v>7.4270809999999994</v>
      </c>
      <c r="AR504" s="139" t="s">
        <v>214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214</v>
      </c>
      <c r="BM504" s="139" t="s">
        <v>1351</v>
      </c>
    </row>
    <row r="505" spans="2:65" s="1" customFormat="1" ht="23" customHeight="1">
      <c r="B505" s="126"/>
      <c r="C505" s="127" t="s">
        <v>1352</v>
      </c>
      <c r="D505" s="127" t="s">
        <v>147</v>
      </c>
      <c r="E505" s="128" t="s">
        <v>1353</v>
      </c>
      <c r="F505" s="129" t="s">
        <v>1354</v>
      </c>
      <c r="G505" s="130" t="s">
        <v>191</v>
      </c>
      <c r="H505" s="131">
        <v>102.2</v>
      </c>
      <c r="I505" s="132"/>
      <c r="J505" s="133">
        <f>ROUND(I505*H505,2)</f>
        <v>0</v>
      </c>
      <c r="K505" s="134"/>
      <c r="L505" s="30"/>
      <c r="M505" s="135" t="s">
        <v>1</v>
      </c>
      <c r="N505" s="136" t="s">
        <v>43</v>
      </c>
      <c r="P505" s="137">
        <f>O505*H505</f>
        <v>0</v>
      </c>
      <c r="Q505" s="137">
        <v>5.8799999999999998E-3</v>
      </c>
      <c r="R505" s="137">
        <f>Q505*H505</f>
        <v>0.60093600000000003</v>
      </c>
      <c r="S505" s="137">
        <v>0</v>
      </c>
      <c r="T505" s="138">
        <f>S505*H505</f>
        <v>0</v>
      </c>
      <c r="AR505" s="139" t="s">
        <v>214</v>
      </c>
      <c r="AT505" s="139" t="s">
        <v>147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214</v>
      </c>
      <c r="BM505" s="139" t="s">
        <v>1355</v>
      </c>
    </row>
    <row r="506" spans="2:65" s="1" customFormat="1" ht="23" customHeight="1">
      <c r="B506" s="126"/>
      <c r="C506" s="141" t="s">
        <v>1356</v>
      </c>
      <c r="D506" s="141" t="s">
        <v>175</v>
      </c>
      <c r="E506" s="142" t="s">
        <v>1357</v>
      </c>
      <c r="F506" s="143" t="s">
        <v>1358</v>
      </c>
      <c r="G506" s="144" t="s">
        <v>191</v>
      </c>
      <c r="H506" s="145">
        <v>112.42</v>
      </c>
      <c r="I506" s="146"/>
      <c r="J506" s="147">
        <f>ROUND(I506*H506,2)</f>
        <v>0</v>
      </c>
      <c r="K506" s="148"/>
      <c r="L506" s="149"/>
      <c r="M506" s="150" t="s">
        <v>1</v>
      </c>
      <c r="N506" s="151" t="s">
        <v>43</v>
      </c>
      <c r="P506" s="137">
        <f>O506*H506</f>
        <v>0</v>
      </c>
      <c r="Q506" s="137">
        <v>1.9199999999999998E-2</v>
      </c>
      <c r="R506" s="137">
        <f>Q506*H506</f>
        <v>2.1584639999999999</v>
      </c>
      <c r="S506" s="137">
        <v>0</v>
      </c>
      <c r="T506" s="138">
        <f>S506*H506</f>
        <v>0</v>
      </c>
      <c r="AR506" s="139" t="s">
        <v>292</v>
      </c>
      <c r="AT506" s="139" t="s">
        <v>175</v>
      </c>
      <c r="AU506" s="139" t="s">
        <v>84</v>
      </c>
      <c r="AY506" s="15" t="s">
        <v>145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5" t="s">
        <v>21</v>
      </c>
      <c r="BK506" s="140">
        <f>ROUND(I506*H506,2)</f>
        <v>0</v>
      </c>
      <c r="BL506" s="15" t="s">
        <v>214</v>
      </c>
      <c r="BM506" s="139" t="s">
        <v>1359</v>
      </c>
    </row>
    <row r="507" spans="2:65" s="12" customFormat="1">
      <c r="B507" s="152"/>
      <c r="D507" s="153" t="s">
        <v>180</v>
      </c>
      <c r="F507" s="154" t="s">
        <v>1360</v>
      </c>
      <c r="H507" s="155">
        <v>112.42</v>
      </c>
      <c r="I507" s="156"/>
      <c r="L507" s="152"/>
      <c r="M507" s="157"/>
      <c r="T507" s="158"/>
      <c r="AT507" s="159" t="s">
        <v>180</v>
      </c>
      <c r="AU507" s="159" t="s">
        <v>84</v>
      </c>
      <c r="AV507" s="12" t="s">
        <v>84</v>
      </c>
      <c r="AW507" s="12" t="s">
        <v>3</v>
      </c>
      <c r="AX507" s="12" t="s">
        <v>21</v>
      </c>
      <c r="AY507" s="159" t="s">
        <v>145</v>
      </c>
    </row>
    <row r="508" spans="2:65" s="1" customFormat="1" ht="14" customHeight="1">
      <c r="B508" s="126"/>
      <c r="C508" s="127" t="s">
        <v>1361</v>
      </c>
      <c r="D508" s="127" t="s">
        <v>147</v>
      </c>
      <c r="E508" s="128" t="s">
        <v>1362</v>
      </c>
      <c r="F508" s="129" t="s">
        <v>1363</v>
      </c>
      <c r="G508" s="130" t="s">
        <v>191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2.9999999999999997E-4</v>
      </c>
      <c r="R508" s="137">
        <f>Q508*H508</f>
        <v>3.066E-2</v>
      </c>
      <c r="S508" s="137">
        <v>0</v>
      </c>
      <c r="T508" s="138">
        <f>S508*H508</f>
        <v>0</v>
      </c>
      <c r="AR508" s="139" t="s">
        <v>214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214</v>
      </c>
      <c r="BM508" s="139" t="s">
        <v>1364</v>
      </c>
    </row>
    <row r="509" spans="2:65" s="1" customFormat="1" ht="14" customHeight="1">
      <c r="B509" s="126"/>
      <c r="C509" s="127" t="s">
        <v>1365</v>
      </c>
      <c r="D509" s="127" t="s">
        <v>147</v>
      </c>
      <c r="E509" s="128" t="s">
        <v>1366</v>
      </c>
      <c r="F509" s="129" t="s">
        <v>1367</v>
      </c>
      <c r="G509" s="130" t="s">
        <v>191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214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214</v>
      </c>
      <c r="BM509" s="139" t="s">
        <v>1368</v>
      </c>
    </row>
    <row r="510" spans="2:65" s="1" customFormat="1" ht="23" customHeight="1">
      <c r="B510" s="126"/>
      <c r="C510" s="127" t="s">
        <v>1369</v>
      </c>
      <c r="D510" s="127" t="s">
        <v>147</v>
      </c>
      <c r="E510" s="128" t="s">
        <v>1370</v>
      </c>
      <c r="F510" s="129" t="s">
        <v>1371</v>
      </c>
      <c r="G510" s="130" t="s">
        <v>191</v>
      </c>
      <c r="H510" s="131">
        <v>102.2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7.7000000000000002E-3</v>
      </c>
      <c r="R510" s="137">
        <f>Q510*H510</f>
        <v>0.78694000000000008</v>
      </c>
      <c r="S510" s="137">
        <v>0</v>
      </c>
      <c r="T510" s="138">
        <f>S510*H510</f>
        <v>0</v>
      </c>
      <c r="AR510" s="139" t="s">
        <v>214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214</v>
      </c>
      <c r="BM510" s="139" t="s">
        <v>1372</v>
      </c>
    </row>
    <row r="511" spans="2:65" s="1" customFormat="1" ht="23" customHeight="1">
      <c r="B511" s="126"/>
      <c r="C511" s="127" t="s">
        <v>1373</v>
      </c>
      <c r="D511" s="127" t="s">
        <v>147</v>
      </c>
      <c r="E511" s="128" t="s">
        <v>1374</v>
      </c>
      <c r="F511" s="129" t="s">
        <v>1375</v>
      </c>
      <c r="G511" s="130" t="s">
        <v>178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214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214</v>
      </c>
      <c r="BM511" s="139" t="s">
        <v>1376</v>
      </c>
    </row>
    <row r="512" spans="2:65" s="1" customFormat="1" ht="23" customHeight="1">
      <c r="B512" s="126"/>
      <c r="C512" s="127" t="s">
        <v>1377</v>
      </c>
      <c r="D512" s="127" t="s">
        <v>147</v>
      </c>
      <c r="E512" s="128" t="s">
        <v>1378</v>
      </c>
      <c r="F512" s="129" t="s">
        <v>1379</v>
      </c>
      <c r="G512" s="130" t="s">
        <v>178</v>
      </c>
      <c r="H512" s="131">
        <v>3.577</v>
      </c>
      <c r="I512" s="132"/>
      <c r="J512" s="133">
        <f>ROUND(I512*H512,2)</f>
        <v>0</v>
      </c>
      <c r="K512" s="134"/>
      <c r="L512" s="30"/>
      <c r="M512" s="135" t="s">
        <v>1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214</v>
      </c>
      <c r="AT512" s="139" t="s">
        <v>147</v>
      </c>
      <c r="AU512" s="139" t="s">
        <v>84</v>
      </c>
      <c r="AY512" s="15" t="s">
        <v>145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5" t="s">
        <v>21</v>
      </c>
      <c r="BK512" s="140">
        <f>ROUND(I512*H512,2)</f>
        <v>0</v>
      </c>
      <c r="BL512" s="15" t="s">
        <v>214</v>
      </c>
      <c r="BM512" s="139" t="s">
        <v>1380</v>
      </c>
    </row>
    <row r="513" spans="2:65" s="11" customFormat="1" ht="22.75" customHeight="1">
      <c r="B513" s="114"/>
      <c r="D513" s="115" t="s">
        <v>77</v>
      </c>
      <c r="E513" s="124" t="s">
        <v>1381</v>
      </c>
      <c r="F513" s="124" t="s">
        <v>1382</v>
      </c>
      <c r="I513" s="117"/>
      <c r="J513" s="125">
        <f>BK513</f>
        <v>0</v>
      </c>
      <c r="L513" s="114"/>
      <c r="M513" s="119"/>
      <c r="P513" s="120">
        <f>SUM(P514:P535)</f>
        <v>0</v>
      </c>
      <c r="R513" s="120">
        <f>SUM(R514:R535)</f>
        <v>0.16096480000000002</v>
      </c>
      <c r="T513" s="121">
        <f>SUM(T514:T535)</f>
        <v>4.4999999999999998E-2</v>
      </c>
      <c r="AR513" s="115" t="s">
        <v>84</v>
      </c>
      <c r="AT513" s="122" t="s">
        <v>77</v>
      </c>
      <c r="AU513" s="122" t="s">
        <v>21</v>
      </c>
      <c r="AY513" s="115" t="s">
        <v>145</v>
      </c>
      <c r="BK513" s="123">
        <f>SUM(BK514:BK535)</f>
        <v>0</v>
      </c>
    </row>
    <row r="514" spans="2:65" s="1" customFormat="1" ht="14" customHeight="1">
      <c r="B514" s="126"/>
      <c r="C514" s="127" t="s">
        <v>1383</v>
      </c>
      <c r="D514" s="127" t="s">
        <v>147</v>
      </c>
      <c r="E514" s="128" t="s">
        <v>1384</v>
      </c>
      <c r="F514" s="129" t="s">
        <v>1385</v>
      </c>
      <c r="G514" s="130" t="s">
        <v>191</v>
      </c>
      <c r="H514" s="131">
        <v>324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214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214</v>
      </c>
      <c r="BM514" s="139" t="s">
        <v>1386</v>
      </c>
    </row>
    <row r="515" spans="2:65" s="1" customFormat="1" ht="14" customHeight="1">
      <c r="B515" s="126"/>
      <c r="C515" s="127" t="s">
        <v>1387</v>
      </c>
      <c r="D515" s="127" t="s">
        <v>147</v>
      </c>
      <c r="E515" s="128" t="s">
        <v>1388</v>
      </c>
      <c r="F515" s="129" t="s">
        <v>1389</v>
      </c>
      <c r="G515" s="130" t="s">
        <v>305</v>
      </c>
      <c r="H515" s="131">
        <v>60</v>
      </c>
      <c r="I515" s="132"/>
      <c r="J515" s="133">
        <f>ROUND(I515*H515,2)</f>
        <v>0</v>
      </c>
      <c r="K515" s="134"/>
      <c r="L515" s="30"/>
      <c r="M515" s="135" t="s">
        <v>1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214</v>
      </c>
      <c r="AT515" s="139" t="s">
        <v>147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214</v>
      </c>
      <c r="BM515" s="139" t="s">
        <v>1390</v>
      </c>
    </row>
    <row r="516" spans="2:65" s="1" customFormat="1" ht="14" customHeight="1">
      <c r="B516" s="126"/>
      <c r="C516" s="141" t="s">
        <v>1391</v>
      </c>
      <c r="D516" s="141" t="s">
        <v>175</v>
      </c>
      <c r="E516" s="142" t="s">
        <v>1392</v>
      </c>
      <c r="F516" s="143" t="s">
        <v>1393</v>
      </c>
      <c r="G516" s="144" t="s">
        <v>305</v>
      </c>
      <c r="H516" s="145">
        <v>61.2</v>
      </c>
      <c r="I516" s="146"/>
      <c r="J516" s="147">
        <f>ROUND(I516*H516,2)</f>
        <v>0</v>
      </c>
      <c r="K516" s="148"/>
      <c r="L516" s="149"/>
      <c r="M516" s="150" t="s">
        <v>1</v>
      </c>
      <c r="N516" s="151" t="s">
        <v>43</v>
      </c>
      <c r="P516" s="137">
        <f>O516*H516</f>
        <v>0</v>
      </c>
      <c r="Q516" s="137">
        <v>6.0000000000000002E-5</v>
      </c>
      <c r="R516" s="137">
        <f>Q516*H516</f>
        <v>3.6720000000000004E-3</v>
      </c>
      <c r="S516" s="137">
        <v>0</v>
      </c>
      <c r="T516" s="138">
        <f>S516*H516</f>
        <v>0</v>
      </c>
      <c r="AR516" s="139" t="s">
        <v>292</v>
      </c>
      <c r="AT516" s="139" t="s">
        <v>175</v>
      </c>
      <c r="AU516" s="139" t="s">
        <v>84</v>
      </c>
      <c r="AY516" s="15" t="s">
        <v>145</v>
      </c>
      <c r="BE516" s="140">
        <f>IF(N516="základní",J516,0)</f>
        <v>0</v>
      </c>
      <c r="BF516" s="140">
        <f>IF(N516="snížená",J516,0)</f>
        <v>0</v>
      </c>
      <c r="BG516" s="140">
        <f>IF(N516="zákl. přenesená",J516,0)</f>
        <v>0</v>
      </c>
      <c r="BH516" s="140">
        <f>IF(N516="sníž. přenesená",J516,0)</f>
        <v>0</v>
      </c>
      <c r="BI516" s="140">
        <f>IF(N516="nulová",J516,0)</f>
        <v>0</v>
      </c>
      <c r="BJ516" s="15" t="s">
        <v>21</v>
      </c>
      <c r="BK516" s="140">
        <f>ROUND(I516*H516,2)</f>
        <v>0</v>
      </c>
      <c r="BL516" s="15" t="s">
        <v>214</v>
      </c>
      <c r="BM516" s="139" t="s">
        <v>1394</v>
      </c>
    </row>
    <row r="517" spans="2:65" s="12" customFormat="1">
      <c r="B517" s="152"/>
      <c r="D517" s="153" t="s">
        <v>180</v>
      </c>
      <c r="F517" s="154" t="s">
        <v>1395</v>
      </c>
      <c r="H517" s="155">
        <v>61.2</v>
      </c>
      <c r="I517" s="156"/>
      <c r="L517" s="152"/>
      <c r="M517" s="157"/>
      <c r="T517" s="158"/>
      <c r="AT517" s="159" t="s">
        <v>180</v>
      </c>
      <c r="AU517" s="159" t="s">
        <v>84</v>
      </c>
      <c r="AV517" s="12" t="s">
        <v>84</v>
      </c>
      <c r="AW517" s="12" t="s">
        <v>3</v>
      </c>
      <c r="AX517" s="12" t="s">
        <v>21</v>
      </c>
      <c r="AY517" s="159" t="s">
        <v>145</v>
      </c>
    </row>
    <row r="518" spans="2:65" s="1" customFormat="1" ht="23" customHeight="1">
      <c r="B518" s="126"/>
      <c r="C518" s="127" t="s">
        <v>1396</v>
      </c>
      <c r="D518" s="127" t="s">
        <v>147</v>
      </c>
      <c r="E518" s="128" t="s">
        <v>1397</v>
      </c>
      <c r="F518" s="129" t="s">
        <v>1398</v>
      </c>
      <c r="G518" s="130" t="s">
        <v>191</v>
      </c>
      <c r="H518" s="131">
        <v>6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1.4999999999999999E-2</v>
      </c>
      <c r="R518" s="137">
        <f>Q518*H518</f>
        <v>0.09</v>
      </c>
      <c r="S518" s="137">
        <v>0</v>
      </c>
      <c r="T518" s="138">
        <f>S518*H518</f>
        <v>0</v>
      </c>
      <c r="AR518" s="139" t="s">
        <v>214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214</v>
      </c>
      <c r="BM518" s="139" t="s">
        <v>1399</v>
      </c>
    </row>
    <row r="519" spans="2:65" s="1" customFormat="1" ht="23" customHeight="1">
      <c r="B519" s="126"/>
      <c r="C519" s="127" t="s">
        <v>1400</v>
      </c>
      <c r="D519" s="127" t="s">
        <v>147</v>
      </c>
      <c r="E519" s="128" t="s">
        <v>1401</v>
      </c>
      <c r="F519" s="129" t="s">
        <v>1402</v>
      </c>
      <c r="G519" s="130" t="s">
        <v>186</v>
      </c>
      <c r="H519" s="131">
        <v>30</v>
      </c>
      <c r="I519" s="132"/>
      <c r="J519" s="133">
        <f>ROUND(I519*H519,2)</f>
        <v>0</v>
      </c>
      <c r="K519" s="134"/>
      <c r="L519" s="30"/>
      <c r="M519" s="135" t="s">
        <v>1</v>
      </c>
      <c r="N519" s="136" t="s">
        <v>43</v>
      </c>
      <c r="P519" s="137">
        <f>O519*H519</f>
        <v>0</v>
      </c>
      <c r="Q519" s="137">
        <v>1.7000000000000001E-4</v>
      </c>
      <c r="R519" s="137">
        <f>Q519*H519</f>
        <v>5.1000000000000004E-3</v>
      </c>
      <c r="S519" s="137">
        <v>1.5E-3</v>
      </c>
      <c r="T519" s="138">
        <f>S519*H519</f>
        <v>4.4999999999999998E-2</v>
      </c>
      <c r="AR519" s="139" t="s">
        <v>214</v>
      </c>
      <c r="AT519" s="139" t="s">
        <v>147</v>
      </c>
      <c r="AU519" s="139" t="s">
        <v>84</v>
      </c>
      <c r="AY519" s="15" t="s">
        <v>145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5" t="s">
        <v>21</v>
      </c>
      <c r="BK519" s="140">
        <f>ROUND(I519*H519,2)</f>
        <v>0</v>
      </c>
      <c r="BL519" s="15" t="s">
        <v>214</v>
      </c>
      <c r="BM519" s="139" t="s">
        <v>1403</v>
      </c>
    </row>
    <row r="520" spans="2:65" s="12" customFormat="1">
      <c r="B520" s="152"/>
      <c r="D520" s="153" t="s">
        <v>180</v>
      </c>
      <c r="E520" s="159" t="s">
        <v>1</v>
      </c>
      <c r="F520" s="154" t="s">
        <v>1404</v>
      </c>
      <c r="H520" s="155">
        <v>30</v>
      </c>
      <c r="I520" s="156"/>
      <c r="L520" s="152"/>
      <c r="M520" s="157"/>
      <c r="T520" s="158"/>
      <c r="AT520" s="159" t="s">
        <v>180</v>
      </c>
      <c r="AU520" s="159" t="s">
        <v>84</v>
      </c>
      <c r="AV520" s="12" t="s">
        <v>84</v>
      </c>
      <c r="AW520" s="12" t="s">
        <v>32</v>
      </c>
      <c r="AX520" s="12" t="s">
        <v>21</v>
      </c>
      <c r="AY520" s="159" t="s">
        <v>145</v>
      </c>
    </row>
    <row r="521" spans="2:65" s="1" customFormat="1" ht="23" customHeight="1">
      <c r="B521" s="126"/>
      <c r="C521" s="127" t="s">
        <v>1405</v>
      </c>
      <c r="D521" s="127" t="s">
        <v>147</v>
      </c>
      <c r="E521" s="128" t="s">
        <v>1406</v>
      </c>
      <c r="F521" s="129" t="s">
        <v>1407</v>
      </c>
      <c r="G521" s="130" t="s">
        <v>305</v>
      </c>
      <c r="H521" s="131">
        <v>30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2.0000000000000002E-5</v>
      </c>
      <c r="R521" s="137">
        <f>Q521*H521</f>
        <v>6.0000000000000006E-4</v>
      </c>
      <c r="S521" s="137">
        <v>0</v>
      </c>
      <c r="T521" s="138">
        <f>S521*H521</f>
        <v>0</v>
      </c>
      <c r="AR521" s="139" t="s">
        <v>214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214</v>
      </c>
      <c r="BM521" s="139" t="s">
        <v>1408</v>
      </c>
    </row>
    <row r="522" spans="2:65" s="1" customFormat="1" ht="14" customHeight="1">
      <c r="B522" s="126"/>
      <c r="C522" s="127" t="s">
        <v>1409</v>
      </c>
      <c r="D522" s="127" t="s">
        <v>147</v>
      </c>
      <c r="E522" s="128" t="s">
        <v>1410</v>
      </c>
      <c r="F522" s="129" t="s">
        <v>1411</v>
      </c>
      <c r="G522" s="130" t="s">
        <v>305</v>
      </c>
      <c r="H522" s="131">
        <v>100</v>
      </c>
      <c r="I522" s="132"/>
      <c r="J522" s="133">
        <f>ROUND(I522*H522,2)</f>
        <v>0</v>
      </c>
      <c r="K522" s="134"/>
      <c r="L522" s="30"/>
      <c r="M522" s="135" t="s">
        <v>1</v>
      </c>
      <c r="N522" s="136" t="s">
        <v>43</v>
      </c>
      <c r="P522" s="137">
        <f>O522*H522</f>
        <v>0</v>
      </c>
      <c r="Q522" s="137">
        <v>1.0000000000000001E-5</v>
      </c>
      <c r="R522" s="137">
        <f>Q522*H522</f>
        <v>1E-3</v>
      </c>
      <c r="S522" s="137">
        <v>0</v>
      </c>
      <c r="T522" s="138">
        <f>S522*H522</f>
        <v>0</v>
      </c>
      <c r="AR522" s="139" t="s">
        <v>214</v>
      </c>
      <c r="AT522" s="139" t="s">
        <v>147</v>
      </c>
      <c r="AU522" s="139" t="s">
        <v>84</v>
      </c>
      <c r="AY522" s="15" t="s">
        <v>145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5" t="s">
        <v>21</v>
      </c>
      <c r="BK522" s="140">
        <f>ROUND(I522*H522,2)</f>
        <v>0</v>
      </c>
      <c r="BL522" s="15" t="s">
        <v>214</v>
      </c>
      <c r="BM522" s="139" t="s">
        <v>1412</v>
      </c>
    </row>
    <row r="523" spans="2:65" s="12" customFormat="1">
      <c r="B523" s="152"/>
      <c r="D523" s="153" t="s">
        <v>180</v>
      </c>
      <c r="E523" s="159" t="s">
        <v>1</v>
      </c>
      <c r="F523" s="154" t="s">
        <v>1413</v>
      </c>
      <c r="H523" s="155">
        <v>100</v>
      </c>
      <c r="I523" s="156"/>
      <c r="L523" s="152"/>
      <c r="M523" s="157"/>
      <c r="T523" s="158"/>
      <c r="AT523" s="159" t="s">
        <v>180</v>
      </c>
      <c r="AU523" s="159" t="s">
        <v>84</v>
      </c>
      <c r="AV523" s="12" t="s">
        <v>84</v>
      </c>
      <c r="AW523" s="12" t="s">
        <v>32</v>
      </c>
      <c r="AX523" s="12" t="s">
        <v>21</v>
      </c>
      <c r="AY523" s="159" t="s">
        <v>145</v>
      </c>
    </row>
    <row r="524" spans="2:65" s="1" customFormat="1" ht="14" customHeight="1">
      <c r="B524" s="126"/>
      <c r="C524" s="141" t="s">
        <v>1414</v>
      </c>
      <c r="D524" s="141" t="s">
        <v>175</v>
      </c>
      <c r="E524" s="142" t="s">
        <v>1415</v>
      </c>
      <c r="F524" s="143" t="s">
        <v>1416</v>
      </c>
      <c r="G524" s="144" t="s">
        <v>305</v>
      </c>
      <c r="H524" s="145">
        <v>102</v>
      </c>
      <c r="I524" s="146"/>
      <c r="J524" s="147">
        <f>ROUND(I524*H524,2)</f>
        <v>0</v>
      </c>
      <c r="K524" s="148"/>
      <c r="L524" s="149"/>
      <c r="M524" s="150" t="s">
        <v>1</v>
      </c>
      <c r="N524" s="151" t="s">
        <v>43</v>
      </c>
      <c r="P524" s="137">
        <f>O524*H524</f>
        <v>0</v>
      </c>
      <c r="Q524" s="137">
        <v>2.2000000000000001E-4</v>
      </c>
      <c r="R524" s="137">
        <f>Q524*H524</f>
        <v>2.2440000000000002E-2</v>
      </c>
      <c r="S524" s="137">
        <v>0</v>
      </c>
      <c r="T524" s="138">
        <f>S524*H524</f>
        <v>0</v>
      </c>
      <c r="AR524" s="139" t="s">
        <v>292</v>
      </c>
      <c r="AT524" s="139" t="s">
        <v>175</v>
      </c>
      <c r="AU524" s="139" t="s">
        <v>84</v>
      </c>
      <c r="AY524" s="15" t="s">
        <v>145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5" t="s">
        <v>21</v>
      </c>
      <c r="BK524" s="140">
        <f>ROUND(I524*H524,2)</f>
        <v>0</v>
      </c>
      <c r="BL524" s="15" t="s">
        <v>214</v>
      </c>
      <c r="BM524" s="139" t="s">
        <v>1417</v>
      </c>
    </row>
    <row r="525" spans="2:65" s="12" customFormat="1">
      <c r="B525" s="152"/>
      <c r="D525" s="153" t="s">
        <v>180</v>
      </c>
      <c r="F525" s="154" t="s">
        <v>1418</v>
      </c>
      <c r="H525" s="155">
        <v>102</v>
      </c>
      <c r="I525" s="156"/>
      <c r="L525" s="152"/>
      <c r="M525" s="157"/>
      <c r="T525" s="158"/>
      <c r="AT525" s="159" t="s">
        <v>180</v>
      </c>
      <c r="AU525" s="159" t="s">
        <v>84</v>
      </c>
      <c r="AV525" s="12" t="s">
        <v>84</v>
      </c>
      <c r="AW525" s="12" t="s">
        <v>3</v>
      </c>
      <c r="AX525" s="12" t="s">
        <v>21</v>
      </c>
      <c r="AY525" s="159" t="s">
        <v>145</v>
      </c>
    </row>
    <row r="526" spans="2:65" s="1" customFormat="1" ht="14" customHeight="1">
      <c r="B526" s="126"/>
      <c r="C526" s="127" t="s">
        <v>1419</v>
      </c>
      <c r="D526" s="127" t="s">
        <v>147</v>
      </c>
      <c r="E526" s="128" t="s">
        <v>1420</v>
      </c>
      <c r="F526" s="129" t="s">
        <v>1421</v>
      </c>
      <c r="G526" s="130" t="s">
        <v>305</v>
      </c>
      <c r="H526" s="131">
        <v>30</v>
      </c>
      <c r="I526" s="132"/>
      <c r="J526" s="133">
        <f>ROUND(I526*H526,2)</f>
        <v>0</v>
      </c>
      <c r="K526" s="134"/>
      <c r="L526" s="30"/>
      <c r="M526" s="135" t="s">
        <v>1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214</v>
      </c>
      <c r="AT526" s="139" t="s">
        <v>147</v>
      </c>
      <c r="AU526" s="139" t="s">
        <v>84</v>
      </c>
      <c r="AY526" s="15" t="s">
        <v>145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5" t="s">
        <v>21</v>
      </c>
      <c r="BK526" s="140">
        <f>ROUND(I526*H526,2)</f>
        <v>0</v>
      </c>
      <c r="BL526" s="15" t="s">
        <v>214</v>
      </c>
      <c r="BM526" s="139" t="s">
        <v>1422</v>
      </c>
    </row>
    <row r="527" spans="2:65" s="12" customFormat="1">
      <c r="B527" s="152"/>
      <c r="D527" s="153" t="s">
        <v>180</v>
      </c>
      <c r="E527" s="159" t="s">
        <v>1</v>
      </c>
      <c r="F527" s="154" t="s">
        <v>1423</v>
      </c>
      <c r="H527" s="155">
        <v>30</v>
      </c>
      <c r="I527" s="156"/>
      <c r="L527" s="152"/>
      <c r="M527" s="157"/>
      <c r="T527" s="158"/>
      <c r="AT527" s="159" t="s">
        <v>180</v>
      </c>
      <c r="AU527" s="159" t="s">
        <v>84</v>
      </c>
      <c r="AV527" s="12" t="s">
        <v>84</v>
      </c>
      <c r="AW527" s="12" t="s">
        <v>32</v>
      </c>
      <c r="AX527" s="12" t="s">
        <v>21</v>
      </c>
      <c r="AY527" s="159" t="s">
        <v>145</v>
      </c>
    </row>
    <row r="528" spans="2:65" s="1" customFormat="1" ht="14" customHeight="1">
      <c r="B528" s="126"/>
      <c r="C528" s="141" t="s">
        <v>1424</v>
      </c>
      <c r="D528" s="141" t="s">
        <v>175</v>
      </c>
      <c r="E528" s="142" t="s">
        <v>1425</v>
      </c>
      <c r="F528" s="143" t="s">
        <v>1426</v>
      </c>
      <c r="G528" s="144" t="s">
        <v>305</v>
      </c>
      <c r="H528" s="145">
        <v>30.6</v>
      </c>
      <c r="I528" s="146"/>
      <c r="J528" s="147">
        <f>ROUND(I528*H528,2)</f>
        <v>0</v>
      </c>
      <c r="K528" s="148"/>
      <c r="L528" s="149"/>
      <c r="M528" s="150" t="s">
        <v>1</v>
      </c>
      <c r="N528" s="151" t="s">
        <v>43</v>
      </c>
      <c r="P528" s="137">
        <f>O528*H528</f>
        <v>0</v>
      </c>
      <c r="Q528" s="137">
        <v>1.6000000000000001E-4</v>
      </c>
      <c r="R528" s="137">
        <f>Q528*H528</f>
        <v>4.896000000000001E-3</v>
      </c>
      <c r="S528" s="137">
        <v>0</v>
      </c>
      <c r="T528" s="138">
        <f>S528*H528</f>
        <v>0</v>
      </c>
      <c r="AR528" s="139" t="s">
        <v>292</v>
      </c>
      <c r="AT528" s="139" t="s">
        <v>175</v>
      </c>
      <c r="AU528" s="139" t="s">
        <v>84</v>
      </c>
      <c r="AY528" s="15" t="s">
        <v>145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5" t="s">
        <v>21</v>
      </c>
      <c r="BK528" s="140">
        <f>ROUND(I528*H528,2)</f>
        <v>0</v>
      </c>
      <c r="BL528" s="15" t="s">
        <v>214</v>
      </c>
      <c r="BM528" s="139" t="s">
        <v>1427</v>
      </c>
    </row>
    <row r="529" spans="2:65" s="12" customFormat="1">
      <c r="B529" s="152"/>
      <c r="D529" s="153" t="s">
        <v>180</v>
      </c>
      <c r="F529" s="154" t="s">
        <v>1428</v>
      </c>
      <c r="H529" s="155">
        <v>30.6</v>
      </c>
      <c r="I529" s="156"/>
      <c r="L529" s="152"/>
      <c r="M529" s="157"/>
      <c r="T529" s="158"/>
      <c r="AT529" s="159" t="s">
        <v>180</v>
      </c>
      <c r="AU529" s="159" t="s">
        <v>84</v>
      </c>
      <c r="AV529" s="12" t="s">
        <v>84</v>
      </c>
      <c r="AW529" s="12" t="s">
        <v>3</v>
      </c>
      <c r="AX529" s="12" t="s">
        <v>21</v>
      </c>
      <c r="AY529" s="159" t="s">
        <v>145</v>
      </c>
    </row>
    <row r="530" spans="2:65" s="1" customFormat="1" ht="14" customHeight="1">
      <c r="B530" s="126"/>
      <c r="C530" s="127" t="s">
        <v>1429</v>
      </c>
      <c r="D530" s="127" t="s">
        <v>147</v>
      </c>
      <c r="E530" s="128" t="s">
        <v>1430</v>
      </c>
      <c r="F530" s="129" t="s">
        <v>1431</v>
      </c>
      <c r="G530" s="130" t="s">
        <v>191</v>
      </c>
      <c r="H530" s="131">
        <v>324</v>
      </c>
      <c r="I530" s="132"/>
      <c r="J530" s="133">
        <f>ROUND(I530*H530,2)</f>
        <v>0</v>
      </c>
      <c r="K530" s="134"/>
      <c r="L530" s="30"/>
      <c r="M530" s="135" t="s">
        <v>1</v>
      </c>
      <c r="N530" s="136" t="s">
        <v>43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214</v>
      </c>
      <c r="AT530" s="139" t="s">
        <v>147</v>
      </c>
      <c r="AU530" s="139" t="s">
        <v>84</v>
      </c>
      <c r="AY530" s="15" t="s">
        <v>145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5" t="s">
        <v>21</v>
      </c>
      <c r="BK530" s="140">
        <f>ROUND(I530*H530,2)</f>
        <v>0</v>
      </c>
      <c r="BL530" s="15" t="s">
        <v>214</v>
      </c>
      <c r="BM530" s="139" t="s">
        <v>1432</v>
      </c>
    </row>
    <row r="531" spans="2:65" s="12" customFormat="1">
      <c r="B531" s="152"/>
      <c r="D531" s="153" t="s">
        <v>180</v>
      </c>
      <c r="E531" s="159" t="s">
        <v>1</v>
      </c>
      <c r="F531" s="154" t="s">
        <v>1433</v>
      </c>
      <c r="H531" s="155">
        <v>324</v>
      </c>
      <c r="I531" s="156"/>
      <c r="L531" s="152"/>
      <c r="M531" s="157"/>
      <c r="T531" s="158"/>
      <c r="AT531" s="159" t="s">
        <v>180</v>
      </c>
      <c r="AU531" s="159" t="s">
        <v>84</v>
      </c>
      <c r="AV531" s="12" t="s">
        <v>84</v>
      </c>
      <c r="AW531" s="12" t="s">
        <v>32</v>
      </c>
      <c r="AX531" s="12" t="s">
        <v>21</v>
      </c>
      <c r="AY531" s="159" t="s">
        <v>145</v>
      </c>
    </row>
    <row r="532" spans="2:65" s="1" customFormat="1" ht="23" customHeight="1">
      <c r="B532" s="126"/>
      <c r="C532" s="127" t="s">
        <v>1434</v>
      </c>
      <c r="D532" s="127" t="s">
        <v>147</v>
      </c>
      <c r="E532" s="128" t="s">
        <v>1435</v>
      </c>
      <c r="F532" s="129" t="s">
        <v>1436</v>
      </c>
      <c r="G532" s="130" t="s">
        <v>191</v>
      </c>
      <c r="H532" s="131">
        <v>324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1E-4</v>
      </c>
      <c r="R532" s="137">
        <f>Q532*H532</f>
        <v>3.2399999999999998E-2</v>
      </c>
      <c r="S532" s="137">
        <v>0</v>
      </c>
      <c r="T532" s="138">
        <f>S532*H532</f>
        <v>0</v>
      </c>
      <c r="AR532" s="139" t="s">
        <v>214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214</v>
      </c>
      <c r="BM532" s="139" t="s">
        <v>1437</v>
      </c>
    </row>
    <row r="533" spans="2:65" s="1" customFormat="1" ht="14" customHeight="1">
      <c r="B533" s="126"/>
      <c r="C533" s="127" t="s">
        <v>1438</v>
      </c>
      <c r="D533" s="127" t="s">
        <v>147</v>
      </c>
      <c r="E533" s="128" t="s">
        <v>1439</v>
      </c>
      <c r="F533" s="129" t="s">
        <v>1440</v>
      </c>
      <c r="G533" s="130" t="s">
        <v>305</v>
      </c>
      <c r="H533" s="131">
        <v>28</v>
      </c>
      <c r="I533" s="132"/>
      <c r="J533" s="133">
        <f>ROUND(I533*H533,2)</f>
        <v>0</v>
      </c>
      <c r="K533" s="134"/>
      <c r="L533" s="30"/>
      <c r="M533" s="135" t="s">
        <v>1</v>
      </c>
      <c r="N533" s="136" t="s">
        <v>43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214</v>
      </c>
      <c r="AT533" s="139" t="s">
        <v>147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214</v>
      </c>
      <c r="BM533" s="139" t="s">
        <v>1441</v>
      </c>
    </row>
    <row r="534" spans="2:65" s="1" customFormat="1" ht="14" customHeight="1">
      <c r="B534" s="126"/>
      <c r="C534" s="141" t="s">
        <v>1442</v>
      </c>
      <c r="D534" s="141" t="s">
        <v>175</v>
      </c>
      <c r="E534" s="142" t="s">
        <v>1443</v>
      </c>
      <c r="F534" s="143" t="s">
        <v>1444</v>
      </c>
      <c r="G534" s="144" t="s">
        <v>305</v>
      </c>
      <c r="H534" s="145">
        <v>28.56</v>
      </c>
      <c r="I534" s="146"/>
      <c r="J534" s="147">
        <f>ROUND(I534*H534,2)</f>
        <v>0</v>
      </c>
      <c r="K534" s="148"/>
      <c r="L534" s="149"/>
      <c r="M534" s="150" t="s">
        <v>1</v>
      </c>
      <c r="N534" s="151" t="s">
        <v>43</v>
      </c>
      <c r="P534" s="137">
        <f>O534*H534</f>
        <v>0</v>
      </c>
      <c r="Q534" s="137">
        <v>3.0000000000000001E-5</v>
      </c>
      <c r="R534" s="137">
        <f>Q534*H534</f>
        <v>8.5680000000000001E-4</v>
      </c>
      <c r="S534" s="137">
        <v>0</v>
      </c>
      <c r="T534" s="138">
        <f>S534*H534</f>
        <v>0</v>
      </c>
      <c r="AR534" s="139" t="s">
        <v>292</v>
      </c>
      <c r="AT534" s="139" t="s">
        <v>175</v>
      </c>
      <c r="AU534" s="139" t="s">
        <v>84</v>
      </c>
      <c r="AY534" s="15" t="s">
        <v>145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5" t="s">
        <v>21</v>
      </c>
      <c r="BK534" s="140">
        <f>ROUND(I534*H534,2)</f>
        <v>0</v>
      </c>
      <c r="BL534" s="15" t="s">
        <v>214</v>
      </c>
      <c r="BM534" s="139" t="s">
        <v>1445</v>
      </c>
    </row>
    <row r="535" spans="2:65" s="12" customFormat="1">
      <c r="B535" s="152"/>
      <c r="D535" s="153" t="s">
        <v>180</v>
      </c>
      <c r="F535" s="154" t="s">
        <v>1446</v>
      </c>
      <c r="H535" s="155">
        <v>28.56</v>
      </c>
      <c r="I535" s="156"/>
      <c r="L535" s="152"/>
      <c r="M535" s="157"/>
      <c r="T535" s="158"/>
      <c r="AT535" s="159" t="s">
        <v>180</v>
      </c>
      <c r="AU535" s="159" t="s">
        <v>84</v>
      </c>
      <c r="AV535" s="12" t="s">
        <v>84</v>
      </c>
      <c r="AW535" s="12" t="s">
        <v>3</v>
      </c>
      <c r="AX535" s="12" t="s">
        <v>21</v>
      </c>
      <c r="AY535" s="159" t="s">
        <v>145</v>
      </c>
    </row>
    <row r="536" spans="2:65" s="11" customFormat="1" ht="22.75" customHeight="1">
      <c r="B536" s="114"/>
      <c r="D536" s="115" t="s">
        <v>77</v>
      </c>
      <c r="E536" s="124" t="s">
        <v>1447</v>
      </c>
      <c r="F536" s="124" t="s">
        <v>1448</v>
      </c>
      <c r="I536" s="117"/>
      <c r="J536" s="125">
        <f>BK536</f>
        <v>0</v>
      </c>
      <c r="L536" s="114"/>
      <c r="M536" s="119"/>
      <c r="P536" s="120">
        <f>SUM(P537:P548)</f>
        <v>0</v>
      </c>
      <c r="R536" s="120">
        <f>SUM(R537:R548)</f>
        <v>38.319145999999996</v>
      </c>
      <c r="T536" s="121">
        <f>SUM(T537:T548)</f>
        <v>33.82038</v>
      </c>
      <c r="AR536" s="115" t="s">
        <v>84</v>
      </c>
      <c r="AT536" s="122" t="s">
        <v>77</v>
      </c>
      <c r="AU536" s="122" t="s">
        <v>21</v>
      </c>
      <c r="AY536" s="115" t="s">
        <v>145</v>
      </c>
      <c r="BK536" s="123">
        <f>SUM(BK537:BK548)</f>
        <v>0</v>
      </c>
    </row>
    <row r="537" spans="2:65" s="1" customFormat="1" ht="23" customHeight="1">
      <c r="B537" s="126"/>
      <c r="C537" s="127" t="s">
        <v>1449</v>
      </c>
      <c r="D537" s="127" t="s">
        <v>147</v>
      </c>
      <c r="E537" s="128" t="s">
        <v>1450</v>
      </c>
      <c r="F537" s="129" t="s">
        <v>1451</v>
      </c>
      <c r="G537" s="130" t="s">
        <v>191</v>
      </c>
      <c r="H537" s="131">
        <v>613.79999999999995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0</v>
      </c>
      <c r="R537" s="137">
        <f>Q537*H537</f>
        <v>0</v>
      </c>
      <c r="S537" s="137">
        <v>5.5100000000000003E-2</v>
      </c>
      <c r="T537" s="138">
        <f>S537*H537</f>
        <v>33.82038</v>
      </c>
      <c r="AR537" s="139" t="s">
        <v>214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214</v>
      </c>
      <c r="BM537" s="139" t="s">
        <v>1452</v>
      </c>
    </row>
    <row r="538" spans="2:65" s="1" customFormat="1" ht="23" customHeight="1">
      <c r="B538" s="126"/>
      <c r="C538" s="127" t="s">
        <v>1453</v>
      </c>
      <c r="D538" s="127" t="s">
        <v>147</v>
      </c>
      <c r="E538" s="128" t="s">
        <v>1454</v>
      </c>
      <c r="F538" s="129" t="s">
        <v>1455</v>
      </c>
      <c r="G538" s="130" t="s">
        <v>191</v>
      </c>
      <c r="H538" s="131">
        <v>826.7</v>
      </c>
      <c r="I538" s="132"/>
      <c r="J538" s="133">
        <f>ROUND(I538*H538,2)</f>
        <v>0</v>
      </c>
      <c r="K538" s="134"/>
      <c r="L538" s="30"/>
      <c r="M538" s="135" t="s">
        <v>1</v>
      </c>
      <c r="N538" s="136" t="s">
        <v>43</v>
      </c>
      <c r="P538" s="137">
        <f>O538*H538</f>
        <v>0</v>
      </c>
      <c r="Q538" s="137">
        <v>3.2899999999999999E-2</v>
      </c>
      <c r="R538" s="137">
        <f>Q538*H538</f>
        <v>27.198430000000002</v>
      </c>
      <c r="S538" s="137">
        <v>0</v>
      </c>
      <c r="T538" s="138">
        <f>S538*H538</f>
        <v>0</v>
      </c>
      <c r="AR538" s="139" t="s">
        <v>214</v>
      </c>
      <c r="AT538" s="139" t="s">
        <v>147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214</v>
      </c>
      <c r="BM538" s="139" t="s">
        <v>1456</v>
      </c>
    </row>
    <row r="539" spans="2:65" s="1" customFormat="1" ht="14" customHeight="1">
      <c r="B539" s="126"/>
      <c r="C539" s="141" t="s">
        <v>1457</v>
      </c>
      <c r="D539" s="141" t="s">
        <v>175</v>
      </c>
      <c r="E539" s="142" t="s">
        <v>1458</v>
      </c>
      <c r="F539" s="143" t="s">
        <v>1459</v>
      </c>
      <c r="G539" s="144" t="s">
        <v>191</v>
      </c>
      <c r="H539" s="145">
        <v>909.37</v>
      </c>
      <c r="I539" s="146"/>
      <c r="J539" s="147">
        <f>ROUND(I539*H539,2)</f>
        <v>0</v>
      </c>
      <c r="K539" s="148"/>
      <c r="L539" s="149"/>
      <c r="M539" s="150" t="s">
        <v>1</v>
      </c>
      <c r="N539" s="151" t="s">
        <v>43</v>
      </c>
      <c r="P539" s="137">
        <f>O539*H539</f>
        <v>0</v>
      </c>
      <c r="Q539" s="137">
        <v>1.18E-2</v>
      </c>
      <c r="R539" s="137">
        <f>Q539*H539</f>
        <v>10.730566</v>
      </c>
      <c r="S539" s="137">
        <v>0</v>
      </c>
      <c r="T539" s="138">
        <f>S539*H539</f>
        <v>0</v>
      </c>
      <c r="AR539" s="139" t="s">
        <v>292</v>
      </c>
      <c r="AT539" s="139" t="s">
        <v>175</v>
      </c>
      <c r="AU539" s="139" t="s">
        <v>84</v>
      </c>
      <c r="AY539" s="15" t="s">
        <v>145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5" t="s">
        <v>21</v>
      </c>
      <c r="BK539" s="140">
        <f>ROUND(I539*H539,2)</f>
        <v>0</v>
      </c>
      <c r="BL539" s="15" t="s">
        <v>214</v>
      </c>
      <c r="BM539" s="139" t="s">
        <v>1460</v>
      </c>
    </row>
    <row r="540" spans="2:65" s="12" customFormat="1">
      <c r="B540" s="152"/>
      <c r="D540" s="153" t="s">
        <v>180</v>
      </c>
      <c r="F540" s="154" t="s">
        <v>1461</v>
      </c>
      <c r="H540" s="155">
        <v>909.37</v>
      </c>
      <c r="I540" s="156"/>
      <c r="L540" s="152"/>
      <c r="M540" s="157"/>
      <c r="T540" s="158"/>
      <c r="AT540" s="159" t="s">
        <v>180</v>
      </c>
      <c r="AU540" s="159" t="s">
        <v>84</v>
      </c>
      <c r="AV540" s="12" t="s">
        <v>84</v>
      </c>
      <c r="AW540" s="12" t="s">
        <v>3</v>
      </c>
      <c r="AX540" s="12" t="s">
        <v>21</v>
      </c>
      <c r="AY540" s="159" t="s">
        <v>145</v>
      </c>
    </row>
    <row r="541" spans="2:65" s="1" customFormat="1" ht="23" customHeight="1">
      <c r="B541" s="126"/>
      <c r="C541" s="127" t="s">
        <v>1462</v>
      </c>
      <c r="D541" s="127" t="s">
        <v>147</v>
      </c>
      <c r="E541" s="128" t="s">
        <v>1463</v>
      </c>
      <c r="F541" s="129" t="s">
        <v>1464</v>
      </c>
      <c r="G541" s="130" t="s">
        <v>186</v>
      </c>
      <c r="H541" s="131">
        <v>16</v>
      </c>
      <c r="I541" s="132"/>
      <c r="J541" s="133">
        <f t="shared" ref="J541:J548" si="130">ROUND(I541*H541,2)</f>
        <v>0</v>
      </c>
      <c r="K541" s="134"/>
      <c r="L541" s="30"/>
      <c r="M541" s="135" t="s">
        <v>1</v>
      </c>
      <c r="N541" s="136" t="s">
        <v>43</v>
      </c>
      <c r="P541" s="137">
        <f t="shared" ref="P541:P548" si="131">O541*H541</f>
        <v>0</v>
      </c>
      <c r="Q541" s="137">
        <v>6.3000000000000003E-4</v>
      </c>
      <c r="R541" s="137">
        <f t="shared" ref="R541:R548" si="132">Q541*H541</f>
        <v>1.008E-2</v>
      </c>
      <c r="S541" s="137">
        <v>0</v>
      </c>
      <c r="T541" s="138">
        <f t="shared" ref="T541:T548" si="133">S541*H541</f>
        <v>0</v>
      </c>
      <c r="AR541" s="139" t="s">
        <v>214</v>
      </c>
      <c r="AT541" s="139" t="s">
        <v>147</v>
      </c>
      <c r="AU541" s="139" t="s">
        <v>84</v>
      </c>
      <c r="AY541" s="15" t="s">
        <v>145</v>
      </c>
      <c r="BE541" s="140">
        <f t="shared" ref="BE541:BE548" si="134">IF(N541="základní",J541,0)</f>
        <v>0</v>
      </c>
      <c r="BF541" s="140">
        <f t="shared" ref="BF541:BF548" si="135">IF(N541="snížená",J541,0)</f>
        <v>0</v>
      </c>
      <c r="BG541" s="140">
        <f t="shared" ref="BG541:BG548" si="136">IF(N541="zákl. přenesená",J541,0)</f>
        <v>0</v>
      </c>
      <c r="BH541" s="140">
        <f t="shared" ref="BH541:BH548" si="137">IF(N541="sníž. přenesená",J541,0)</f>
        <v>0</v>
      </c>
      <c r="BI541" s="140">
        <f t="shared" ref="BI541:BI548" si="138">IF(N541="nulová",J541,0)</f>
        <v>0</v>
      </c>
      <c r="BJ541" s="15" t="s">
        <v>21</v>
      </c>
      <c r="BK541" s="140">
        <f t="shared" ref="BK541:BK548" si="139">ROUND(I541*H541,2)</f>
        <v>0</v>
      </c>
      <c r="BL541" s="15" t="s">
        <v>214</v>
      </c>
      <c r="BM541" s="139" t="s">
        <v>1465</v>
      </c>
    </row>
    <row r="542" spans="2:65" s="1" customFormat="1" ht="14" customHeight="1">
      <c r="B542" s="126"/>
      <c r="C542" s="141" t="s">
        <v>1466</v>
      </c>
      <c r="D542" s="141" t="s">
        <v>175</v>
      </c>
      <c r="E542" s="142" t="s">
        <v>1467</v>
      </c>
      <c r="F542" s="143" t="s">
        <v>1468</v>
      </c>
      <c r="G542" s="144" t="s">
        <v>186</v>
      </c>
      <c r="H542" s="145">
        <v>16</v>
      </c>
      <c r="I542" s="146"/>
      <c r="J542" s="147">
        <f t="shared" si="130"/>
        <v>0</v>
      </c>
      <c r="K542" s="148"/>
      <c r="L542" s="149"/>
      <c r="M542" s="150" t="s">
        <v>1</v>
      </c>
      <c r="N542" s="151" t="s">
        <v>43</v>
      </c>
      <c r="P542" s="137">
        <f t="shared" si="131"/>
        <v>0</v>
      </c>
      <c r="Q542" s="137">
        <v>7.4999999999999997E-3</v>
      </c>
      <c r="R542" s="137">
        <f t="shared" si="132"/>
        <v>0.12</v>
      </c>
      <c r="S542" s="137">
        <v>0</v>
      </c>
      <c r="T542" s="138">
        <f t="shared" si="133"/>
        <v>0</v>
      </c>
      <c r="AR542" s="139" t="s">
        <v>292</v>
      </c>
      <c r="AT542" s="139" t="s">
        <v>175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214</v>
      </c>
      <c r="BM542" s="139" t="s">
        <v>1469</v>
      </c>
    </row>
    <row r="543" spans="2:65" s="1" customFormat="1" ht="14" customHeight="1">
      <c r="B543" s="126"/>
      <c r="C543" s="127" t="s">
        <v>1470</v>
      </c>
      <c r="D543" s="127" t="s">
        <v>147</v>
      </c>
      <c r="E543" s="128" t="s">
        <v>1471</v>
      </c>
      <c r="F543" s="129" t="s">
        <v>1472</v>
      </c>
      <c r="G543" s="130" t="s">
        <v>305</v>
      </c>
      <c r="H543" s="131">
        <v>2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3.1E-4</v>
      </c>
      <c r="R543" s="137">
        <f t="shared" si="132"/>
        <v>6.2E-4</v>
      </c>
      <c r="S543" s="137">
        <v>0</v>
      </c>
      <c r="T543" s="138">
        <f t="shared" si="133"/>
        <v>0</v>
      </c>
      <c r="AR543" s="139" t="s">
        <v>214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214</v>
      </c>
      <c r="BM543" s="139" t="s">
        <v>1473</v>
      </c>
    </row>
    <row r="544" spans="2:65" s="1" customFormat="1" ht="14" customHeight="1">
      <c r="B544" s="126"/>
      <c r="C544" s="127" t="s">
        <v>1474</v>
      </c>
      <c r="D544" s="127" t="s">
        <v>147</v>
      </c>
      <c r="E544" s="128" t="s">
        <v>1475</v>
      </c>
      <c r="F544" s="129" t="s">
        <v>1476</v>
      </c>
      <c r="G544" s="130" t="s">
        <v>305</v>
      </c>
      <c r="H544" s="131">
        <v>44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2.5999999999999998E-4</v>
      </c>
      <c r="R544" s="137">
        <f t="shared" si="132"/>
        <v>1.1439999999999999E-2</v>
      </c>
      <c r="S544" s="137">
        <v>0</v>
      </c>
      <c r="T544" s="138">
        <f t="shared" si="133"/>
        <v>0</v>
      </c>
      <c r="AR544" s="139" t="s">
        <v>214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214</v>
      </c>
      <c r="BM544" s="139" t="s">
        <v>1477</v>
      </c>
    </row>
    <row r="545" spans="2:65" s="1" customFormat="1" ht="14" customHeight="1">
      <c r="B545" s="126"/>
      <c r="C545" s="127" t="s">
        <v>1478</v>
      </c>
      <c r="D545" s="127" t="s">
        <v>147</v>
      </c>
      <c r="E545" s="128" t="s">
        <v>1479</v>
      </c>
      <c r="F545" s="129" t="s">
        <v>1480</v>
      </c>
      <c r="G545" s="130" t="s">
        <v>191</v>
      </c>
      <c r="H545" s="131">
        <v>826.7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2.9999999999999997E-4</v>
      </c>
      <c r="R545" s="137">
        <f t="shared" si="132"/>
        <v>0.24800999999999998</v>
      </c>
      <c r="S545" s="137">
        <v>0</v>
      </c>
      <c r="T545" s="138">
        <f t="shared" si="133"/>
        <v>0</v>
      </c>
      <c r="AR545" s="139" t="s">
        <v>214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214</v>
      </c>
      <c r="BM545" s="139" t="s">
        <v>1481</v>
      </c>
    </row>
    <row r="546" spans="2:65" s="1" customFormat="1" ht="14" customHeight="1">
      <c r="B546" s="126"/>
      <c r="C546" s="127" t="s">
        <v>1482</v>
      </c>
      <c r="D546" s="127" t="s">
        <v>147</v>
      </c>
      <c r="E546" s="128" t="s">
        <v>1483</v>
      </c>
      <c r="F546" s="129" t="s">
        <v>1484</v>
      </c>
      <c r="G546" s="130" t="s">
        <v>186</v>
      </c>
      <c r="H546" s="131">
        <v>164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214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214</v>
      </c>
      <c r="BM546" s="139" t="s">
        <v>1485</v>
      </c>
    </row>
    <row r="547" spans="2:65" s="1" customFormat="1" ht="23" customHeight="1">
      <c r="B547" s="126"/>
      <c r="C547" s="127" t="s">
        <v>1486</v>
      </c>
      <c r="D547" s="127" t="s">
        <v>147</v>
      </c>
      <c r="E547" s="128" t="s">
        <v>1487</v>
      </c>
      <c r="F547" s="129" t="s">
        <v>1488</v>
      </c>
      <c r="G547" s="130" t="s">
        <v>178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214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214</v>
      </c>
      <c r="BM547" s="139" t="s">
        <v>1489</v>
      </c>
    </row>
    <row r="548" spans="2:65" s="1" customFormat="1" ht="23" customHeight="1">
      <c r="B548" s="126"/>
      <c r="C548" s="127" t="s">
        <v>1490</v>
      </c>
      <c r="D548" s="127" t="s">
        <v>147</v>
      </c>
      <c r="E548" s="128" t="s">
        <v>1491</v>
      </c>
      <c r="F548" s="129" t="s">
        <v>1492</v>
      </c>
      <c r="G548" s="130" t="s">
        <v>178</v>
      </c>
      <c r="H548" s="131">
        <v>38.319000000000003</v>
      </c>
      <c r="I548" s="132"/>
      <c r="J548" s="133">
        <f t="shared" si="130"/>
        <v>0</v>
      </c>
      <c r="K548" s="134"/>
      <c r="L548" s="30"/>
      <c r="M548" s="135" t="s">
        <v>1</v>
      </c>
      <c r="N548" s="136" t="s">
        <v>43</v>
      </c>
      <c r="P548" s="137">
        <f t="shared" si="131"/>
        <v>0</v>
      </c>
      <c r="Q548" s="137">
        <v>0</v>
      </c>
      <c r="R548" s="137">
        <f t="shared" si="132"/>
        <v>0</v>
      </c>
      <c r="S548" s="137">
        <v>0</v>
      </c>
      <c r="T548" s="138">
        <f t="shared" si="133"/>
        <v>0</v>
      </c>
      <c r="AR548" s="139" t="s">
        <v>214</v>
      </c>
      <c r="AT548" s="139" t="s">
        <v>147</v>
      </c>
      <c r="AU548" s="139" t="s">
        <v>84</v>
      </c>
      <c r="AY548" s="15" t="s">
        <v>145</v>
      </c>
      <c r="BE548" s="140">
        <f t="shared" si="134"/>
        <v>0</v>
      </c>
      <c r="BF548" s="140">
        <f t="shared" si="135"/>
        <v>0</v>
      </c>
      <c r="BG548" s="140">
        <f t="shared" si="136"/>
        <v>0</v>
      </c>
      <c r="BH548" s="140">
        <f t="shared" si="137"/>
        <v>0</v>
      </c>
      <c r="BI548" s="140">
        <f t="shared" si="138"/>
        <v>0</v>
      </c>
      <c r="BJ548" s="15" t="s">
        <v>21</v>
      </c>
      <c r="BK548" s="140">
        <f t="shared" si="139"/>
        <v>0</v>
      </c>
      <c r="BL548" s="15" t="s">
        <v>214</v>
      </c>
      <c r="BM548" s="139" t="s">
        <v>1493</v>
      </c>
    </row>
    <row r="549" spans="2:65" s="11" customFormat="1" ht="22.75" customHeight="1">
      <c r="B549" s="114"/>
      <c r="D549" s="115" t="s">
        <v>77</v>
      </c>
      <c r="E549" s="124" t="s">
        <v>1494</v>
      </c>
      <c r="F549" s="124" t="s">
        <v>1495</v>
      </c>
      <c r="I549" s="117"/>
      <c r="J549" s="125">
        <f>BK549</f>
        <v>0</v>
      </c>
      <c r="L549" s="114"/>
      <c r="M549" s="119"/>
      <c r="P549" s="120">
        <f>SUM(P550:P565)</f>
        <v>0</v>
      </c>
      <c r="R549" s="120">
        <f>SUM(R550:R565)</f>
        <v>6.9699999999999998E-2</v>
      </c>
      <c r="T549" s="121">
        <f>SUM(T550:T565)</f>
        <v>0</v>
      </c>
      <c r="AR549" s="115" t="s">
        <v>84</v>
      </c>
      <c r="AT549" s="122" t="s">
        <v>77</v>
      </c>
      <c r="AU549" s="122" t="s">
        <v>21</v>
      </c>
      <c r="AY549" s="115" t="s">
        <v>145</v>
      </c>
      <c r="BK549" s="123">
        <f>SUM(BK550:BK565)</f>
        <v>0</v>
      </c>
    </row>
    <row r="550" spans="2:65" s="1" customFormat="1" ht="23" customHeight="1">
      <c r="B550" s="126"/>
      <c r="C550" s="127" t="s">
        <v>1496</v>
      </c>
      <c r="D550" s="127" t="s">
        <v>147</v>
      </c>
      <c r="E550" s="128" t="s">
        <v>1497</v>
      </c>
      <c r="F550" s="129" t="s">
        <v>1498</v>
      </c>
      <c r="G550" s="130" t="s">
        <v>191</v>
      </c>
      <c r="H550" s="131">
        <v>10</v>
      </c>
      <c r="I550" s="132"/>
      <c r="J550" s="133">
        <f t="shared" ref="J550:J558" si="140">ROUND(I550*H550,2)</f>
        <v>0</v>
      </c>
      <c r="K550" s="134"/>
      <c r="L550" s="30"/>
      <c r="M550" s="135" t="s">
        <v>1</v>
      </c>
      <c r="N550" s="136" t="s">
        <v>43</v>
      </c>
      <c r="P550" s="137">
        <f t="shared" ref="P550:P558" si="141">O550*H550</f>
        <v>0</v>
      </c>
      <c r="Q550" s="137">
        <v>2.0000000000000002E-5</v>
      </c>
      <c r="R550" s="137">
        <f t="shared" ref="R550:R558" si="142">Q550*H550</f>
        <v>2.0000000000000001E-4</v>
      </c>
      <c r="S550" s="137">
        <v>0</v>
      </c>
      <c r="T550" s="138">
        <f t="shared" ref="T550:T558" si="143">S550*H550</f>
        <v>0</v>
      </c>
      <c r="AR550" s="139" t="s">
        <v>214</v>
      </c>
      <c r="AT550" s="139" t="s">
        <v>147</v>
      </c>
      <c r="AU550" s="139" t="s">
        <v>84</v>
      </c>
      <c r="AY550" s="15" t="s">
        <v>145</v>
      </c>
      <c r="BE550" s="140">
        <f t="shared" ref="BE550:BE558" si="144">IF(N550="základní",J550,0)</f>
        <v>0</v>
      </c>
      <c r="BF550" s="140">
        <f t="shared" ref="BF550:BF558" si="145">IF(N550="snížená",J550,0)</f>
        <v>0</v>
      </c>
      <c r="BG550" s="140">
        <f t="shared" ref="BG550:BG558" si="146">IF(N550="zákl. přenesená",J550,0)</f>
        <v>0</v>
      </c>
      <c r="BH550" s="140">
        <f t="shared" ref="BH550:BH558" si="147">IF(N550="sníž. přenesená",J550,0)</f>
        <v>0</v>
      </c>
      <c r="BI550" s="140">
        <f t="shared" ref="BI550:BI558" si="148">IF(N550="nulová",J550,0)</f>
        <v>0</v>
      </c>
      <c r="BJ550" s="15" t="s">
        <v>21</v>
      </c>
      <c r="BK550" s="140">
        <f t="shared" ref="BK550:BK558" si="149">ROUND(I550*H550,2)</f>
        <v>0</v>
      </c>
      <c r="BL550" s="15" t="s">
        <v>214</v>
      </c>
      <c r="BM550" s="139" t="s">
        <v>1499</v>
      </c>
    </row>
    <row r="551" spans="2:65" s="1" customFormat="1" ht="23" customHeight="1">
      <c r="B551" s="126"/>
      <c r="C551" s="127" t="s">
        <v>1500</v>
      </c>
      <c r="D551" s="127" t="s">
        <v>147</v>
      </c>
      <c r="E551" s="128" t="s">
        <v>1501</v>
      </c>
      <c r="F551" s="129" t="s">
        <v>1502</v>
      </c>
      <c r="G551" s="130" t="s">
        <v>191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2.0000000000000002E-5</v>
      </c>
      <c r="R551" s="137">
        <f t="shared" si="142"/>
        <v>2.0000000000000001E-4</v>
      </c>
      <c r="S551" s="137">
        <v>0</v>
      </c>
      <c r="T551" s="138">
        <f t="shared" si="143"/>
        <v>0</v>
      </c>
      <c r="AR551" s="139" t="s">
        <v>214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214</v>
      </c>
      <c r="BM551" s="139" t="s">
        <v>1503</v>
      </c>
    </row>
    <row r="552" spans="2:65" s="1" customFormat="1" ht="23" customHeight="1">
      <c r="B552" s="126"/>
      <c r="C552" s="127" t="s">
        <v>1504</v>
      </c>
      <c r="D552" s="127" t="s">
        <v>147</v>
      </c>
      <c r="E552" s="128" t="s">
        <v>1505</v>
      </c>
      <c r="F552" s="129" t="s">
        <v>1506</v>
      </c>
      <c r="G552" s="130" t="s">
        <v>191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214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214</v>
      </c>
      <c r="BM552" s="139" t="s">
        <v>1507</v>
      </c>
    </row>
    <row r="553" spans="2:65" s="1" customFormat="1" ht="23" customHeight="1">
      <c r="B553" s="126"/>
      <c r="C553" s="127" t="s">
        <v>1508</v>
      </c>
      <c r="D553" s="127" t="s">
        <v>147</v>
      </c>
      <c r="E553" s="128" t="s">
        <v>1509</v>
      </c>
      <c r="F553" s="129" t="s">
        <v>1510</v>
      </c>
      <c r="G553" s="130" t="s">
        <v>191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0</v>
      </c>
      <c r="R553" s="137">
        <f t="shared" si="142"/>
        <v>0</v>
      </c>
      <c r="S553" s="137">
        <v>0</v>
      </c>
      <c r="T553" s="138">
        <f t="shared" si="143"/>
        <v>0</v>
      </c>
      <c r="AR553" s="139" t="s">
        <v>214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214</v>
      </c>
      <c r="BM553" s="139" t="s">
        <v>1511</v>
      </c>
    </row>
    <row r="554" spans="2:65" s="1" customFormat="1" ht="23" customHeight="1">
      <c r="B554" s="126"/>
      <c r="C554" s="127" t="s">
        <v>1512</v>
      </c>
      <c r="D554" s="127" t="s">
        <v>147</v>
      </c>
      <c r="E554" s="128" t="s">
        <v>1513</v>
      </c>
      <c r="F554" s="129" t="s">
        <v>1514</v>
      </c>
      <c r="G554" s="130" t="s">
        <v>191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1.4999999999999999E-4</v>
      </c>
      <c r="R554" s="137">
        <f t="shared" si="142"/>
        <v>1.4999999999999998E-3</v>
      </c>
      <c r="S554" s="137">
        <v>0</v>
      </c>
      <c r="T554" s="138">
        <f t="shared" si="143"/>
        <v>0</v>
      </c>
      <c r="AR554" s="139" t="s">
        <v>214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214</v>
      </c>
      <c r="BM554" s="139" t="s">
        <v>1515</v>
      </c>
    </row>
    <row r="555" spans="2:65" s="1" customFormat="1" ht="23" customHeight="1">
      <c r="B555" s="126"/>
      <c r="C555" s="127" t="s">
        <v>1516</v>
      </c>
      <c r="D555" s="127" t="s">
        <v>147</v>
      </c>
      <c r="E555" s="128" t="s">
        <v>1517</v>
      </c>
      <c r="F555" s="129" t="s">
        <v>1518</v>
      </c>
      <c r="G555" s="130" t="s">
        <v>191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1.2E-4</v>
      </c>
      <c r="R555" s="137">
        <f t="shared" si="142"/>
        <v>1.2000000000000001E-3</v>
      </c>
      <c r="S555" s="137">
        <v>0</v>
      </c>
      <c r="T555" s="138">
        <f t="shared" si="143"/>
        <v>0</v>
      </c>
      <c r="AR555" s="139" t="s">
        <v>214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214</v>
      </c>
      <c r="BM555" s="139" t="s">
        <v>1519</v>
      </c>
    </row>
    <row r="556" spans="2:65" s="1" customFormat="1" ht="23" customHeight="1">
      <c r="B556" s="126"/>
      <c r="C556" s="127" t="s">
        <v>1520</v>
      </c>
      <c r="D556" s="127" t="s">
        <v>147</v>
      </c>
      <c r="E556" s="128" t="s">
        <v>1521</v>
      </c>
      <c r="F556" s="129" t="s">
        <v>1522</v>
      </c>
      <c r="G556" s="130" t="s">
        <v>191</v>
      </c>
      <c r="H556" s="131">
        <v>10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1.1E-4</v>
      </c>
      <c r="R556" s="137">
        <f t="shared" si="142"/>
        <v>1.1000000000000001E-3</v>
      </c>
      <c r="S556" s="137">
        <v>0</v>
      </c>
      <c r="T556" s="138">
        <f t="shared" si="143"/>
        <v>0</v>
      </c>
      <c r="AR556" s="139" t="s">
        <v>214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214</v>
      </c>
      <c r="BM556" s="139" t="s">
        <v>1523</v>
      </c>
    </row>
    <row r="557" spans="2:65" s="1" customFormat="1" ht="23" customHeight="1">
      <c r="B557" s="126"/>
      <c r="C557" s="127" t="s">
        <v>1524</v>
      </c>
      <c r="D557" s="127" t="s">
        <v>147</v>
      </c>
      <c r="E557" s="128" t="s">
        <v>1525</v>
      </c>
      <c r="F557" s="129" t="s">
        <v>1526</v>
      </c>
      <c r="G557" s="130" t="s">
        <v>191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8.0000000000000007E-5</v>
      </c>
      <c r="R557" s="137">
        <f t="shared" si="142"/>
        <v>8.0000000000000002E-3</v>
      </c>
      <c r="S557" s="137">
        <v>0</v>
      </c>
      <c r="T557" s="138">
        <f t="shared" si="143"/>
        <v>0</v>
      </c>
      <c r="AR557" s="139" t="s">
        <v>214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214</v>
      </c>
      <c r="BM557" s="139" t="s">
        <v>1527</v>
      </c>
    </row>
    <row r="558" spans="2:65" s="1" customFormat="1" ht="23" customHeight="1">
      <c r="B558" s="126"/>
      <c r="C558" s="127" t="s">
        <v>1528</v>
      </c>
      <c r="D558" s="127" t="s">
        <v>147</v>
      </c>
      <c r="E558" s="128" t="s">
        <v>1529</v>
      </c>
      <c r="F558" s="129" t="s">
        <v>1530</v>
      </c>
      <c r="G558" s="130" t="s">
        <v>191</v>
      </c>
      <c r="H558" s="131">
        <v>100</v>
      </c>
      <c r="I558" s="132"/>
      <c r="J558" s="133">
        <f t="shared" si="140"/>
        <v>0</v>
      </c>
      <c r="K558" s="134"/>
      <c r="L558" s="30"/>
      <c r="M558" s="135" t="s">
        <v>1</v>
      </c>
      <c r="N558" s="136" t="s">
        <v>43</v>
      </c>
      <c r="P558" s="137">
        <f t="shared" si="141"/>
        <v>0</v>
      </c>
      <c r="Q558" s="137">
        <v>1.7000000000000001E-4</v>
      </c>
      <c r="R558" s="137">
        <f t="shared" si="142"/>
        <v>1.7000000000000001E-2</v>
      </c>
      <c r="S558" s="137">
        <v>0</v>
      </c>
      <c r="T558" s="138">
        <f t="shared" si="143"/>
        <v>0</v>
      </c>
      <c r="AR558" s="139" t="s">
        <v>214</v>
      </c>
      <c r="AT558" s="139" t="s">
        <v>147</v>
      </c>
      <c r="AU558" s="139" t="s">
        <v>84</v>
      </c>
      <c r="AY558" s="15" t="s">
        <v>145</v>
      </c>
      <c r="BE558" s="140">
        <f t="shared" si="144"/>
        <v>0</v>
      </c>
      <c r="BF558" s="140">
        <f t="shared" si="145"/>
        <v>0</v>
      </c>
      <c r="BG558" s="140">
        <f t="shared" si="146"/>
        <v>0</v>
      </c>
      <c r="BH558" s="140">
        <f t="shared" si="147"/>
        <v>0</v>
      </c>
      <c r="BI558" s="140">
        <f t="shared" si="148"/>
        <v>0</v>
      </c>
      <c r="BJ558" s="15" t="s">
        <v>21</v>
      </c>
      <c r="BK558" s="140">
        <f t="shared" si="149"/>
        <v>0</v>
      </c>
      <c r="BL558" s="15" t="s">
        <v>214</v>
      </c>
      <c r="BM558" s="139" t="s">
        <v>1531</v>
      </c>
    </row>
    <row r="559" spans="2:65" s="12" customFormat="1">
      <c r="B559" s="152"/>
      <c r="D559" s="153" t="s">
        <v>180</v>
      </c>
      <c r="E559" s="159" t="s">
        <v>1</v>
      </c>
      <c r="F559" s="154" t="s">
        <v>1532</v>
      </c>
      <c r="H559" s="155">
        <v>100</v>
      </c>
      <c r="I559" s="156"/>
      <c r="L559" s="152"/>
      <c r="M559" s="157"/>
      <c r="T559" s="158"/>
      <c r="AT559" s="159" t="s">
        <v>180</v>
      </c>
      <c r="AU559" s="159" t="s">
        <v>84</v>
      </c>
      <c r="AV559" s="12" t="s">
        <v>84</v>
      </c>
      <c r="AW559" s="12" t="s">
        <v>32</v>
      </c>
      <c r="AX559" s="12" t="s">
        <v>21</v>
      </c>
      <c r="AY559" s="159" t="s">
        <v>145</v>
      </c>
    </row>
    <row r="560" spans="2:65" s="1" customFormat="1" ht="23" customHeight="1">
      <c r="B560" s="126"/>
      <c r="C560" s="127" t="s">
        <v>1533</v>
      </c>
      <c r="D560" s="127" t="s">
        <v>147</v>
      </c>
      <c r="E560" s="128" t="s">
        <v>1534</v>
      </c>
      <c r="F560" s="129" t="s">
        <v>1535</v>
      </c>
      <c r="G560" s="130" t="s">
        <v>191</v>
      </c>
      <c r="H560" s="131">
        <v>100</v>
      </c>
      <c r="I560" s="132"/>
      <c r="J560" s="133">
        <f t="shared" ref="J560:J565" si="150">ROUND(I560*H560,2)</f>
        <v>0</v>
      </c>
      <c r="K560" s="134"/>
      <c r="L560" s="30"/>
      <c r="M560" s="135" t="s">
        <v>1</v>
      </c>
      <c r="N560" s="136" t="s">
        <v>43</v>
      </c>
      <c r="P560" s="137">
        <f t="shared" ref="P560:P565" si="151">O560*H560</f>
        <v>0</v>
      </c>
      <c r="Q560" s="137">
        <v>1.2E-4</v>
      </c>
      <c r="R560" s="137">
        <f t="shared" ref="R560:R565" si="152">Q560*H560</f>
        <v>1.2E-2</v>
      </c>
      <c r="S560" s="137">
        <v>0</v>
      </c>
      <c r="T560" s="138">
        <f t="shared" ref="T560:T565" si="153">S560*H560</f>
        <v>0</v>
      </c>
      <c r="AR560" s="139" t="s">
        <v>214</v>
      </c>
      <c r="AT560" s="139" t="s">
        <v>147</v>
      </c>
      <c r="AU560" s="139" t="s">
        <v>84</v>
      </c>
      <c r="AY560" s="15" t="s">
        <v>145</v>
      </c>
      <c r="BE560" s="140">
        <f t="shared" ref="BE560:BE565" si="154">IF(N560="základní",J560,0)</f>
        <v>0</v>
      </c>
      <c r="BF560" s="140">
        <f t="shared" ref="BF560:BF565" si="155">IF(N560="snížená",J560,0)</f>
        <v>0</v>
      </c>
      <c r="BG560" s="140">
        <f t="shared" ref="BG560:BG565" si="156">IF(N560="zákl. přenesená",J560,0)</f>
        <v>0</v>
      </c>
      <c r="BH560" s="140">
        <f t="shared" ref="BH560:BH565" si="157">IF(N560="sníž. přenesená",J560,0)</f>
        <v>0</v>
      </c>
      <c r="BI560" s="140">
        <f t="shared" ref="BI560:BI565" si="158">IF(N560="nulová",J560,0)</f>
        <v>0</v>
      </c>
      <c r="BJ560" s="15" t="s">
        <v>21</v>
      </c>
      <c r="BK560" s="140">
        <f t="shared" ref="BK560:BK565" si="159">ROUND(I560*H560,2)</f>
        <v>0</v>
      </c>
      <c r="BL560" s="15" t="s">
        <v>214</v>
      </c>
      <c r="BM560" s="139" t="s">
        <v>1536</v>
      </c>
    </row>
    <row r="561" spans="2:65" s="1" customFormat="1" ht="23" customHeight="1">
      <c r="B561" s="126"/>
      <c r="C561" s="127" t="s">
        <v>1537</v>
      </c>
      <c r="D561" s="127" t="s">
        <v>147</v>
      </c>
      <c r="E561" s="128" t="s">
        <v>1538</v>
      </c>
      <c r="F561" s="129" t="s">
        <v>1539</v>
      </c>
      <c r="G561" s="130" t="s">
        <v>191</v>
      </c>
      <c r="H561" s="131">
        <v>100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1.2E-4</v>
      </c>
      <c r="R561" s="137">
        <f t="shared" si="152"/>
        <v>1.2E-2</v>
      </c>
      <c r="S561" s="137">
        <v>0</v>
      </c>
      <c r="T561" s="138">
        <f t="shared" si="153"/>
        <v>0</v>
      </c>
      <c r="AR561" s="139" t="s">
        <v>214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214</v>
      </c>
      <c r="BM561" s="139" t="s">
        <v>1540</v>
      </c>
    </row>
    <row r="562" spans="2:65" s="1" customFormat="1" ht="14" customHeight="1">
      <c r="B562" s="126"/>
      <c r="C562" s="127" t="s">
        <v>1541</v>
      </c>
      <c r="D562" s="127" t="s">
        <v>147</v>
      </c>
      <c r="E562" s="128" t="s">
        <v>1542</v>
      </c>
      <c r="F562" s="129" t="s">
        <v>1543</v>
      </c>
      <c r="G562" s="130" t="s">
        <v>305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1.0000000000000001E-5</v>
      </c>
      <c r="R562" s="137">
        <f t="shared" si="152"/>
        <v>1.1000000000000001E-3</v>
      </c>
      <c r="S562" s="137">
        <v>0</v>
      </c>
      <c r="T562" s="138">
        <f t="shared" si="153"/>
        <v>0</v>
      </c>
      <c r="AR562" s="139" t="s">
        <v>214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214</v>
      </c>
      <c r="BM562" s="139" t="s">
        <v>1544</v>
      </c>
    </row>
    <row r="563" spans="2:65" s="1" customFormat="1" ht="23" customHeight="1">
      <c r="B563" s="126"/>
      <c r="C563" s="127" t="s">
        <v>1545</v>
      </c>
      <c r="D563" s="127" t="s">
        <v>147</v>
      </c>
      <c r="E563" s="128" t="s">
        <v>1546</v>
      </c>
      <c r="F563" s="129" t="s">
        <v>1547</v>
      </c>
      <c r="G563" s="130" t="s">
        <v>305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4.0000000000000003E-5</v>
      </c>
      <c r="R563" s="137">
        <f t="shared" si="152"/>
        <v>4.4000000000000003E-3</v>
      </c>
      <c r="S563" s="137">
        <v>0</v>
      </c>
      <c r="T563" s="138">
        <f t="shared" si="153"/>
        <v>0</v>
      </c>
      <c r="AR563" s="139" t="s">
        <v>214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214</v>
      </c>
      <c r="BM563" s="139" t="s">
        <v>1548</v>
      </c>
    </row>
    <row r="564" spans="2:65" s="1" customFormat="1" ht="23" customHeight="1">
      <c r="B564" s="126"/>
      <c r="C564" s="127" t="s">
        <v>1549</v>
      </c>
      <c r="D564" s="127" t="s">
        <v>147</v>
      </c>
      <c r="E564" s="128" t="s">
        <v>1550</v>
      </c>
      <c r="F564" s="129" t="s">
        <v>1551</v>
      </c>
      <c r="G564" s="130" t="s">
        <v>305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6.0000000000000002E-5</v>
      </c>
      <c r="R564" s="137">
        <f t="shared" si="152"/>
        <v>6.6E-3</v>
      </c>
      <c r="S564" s="137">
        <v>0</v>
      </c>
      <c r="T564" s="138">
        <f t="shared" si="153"/>
        <v>0</v>
      </c>
      <c r="AR564" s="139" t="s">
        <v>214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214</v>
      </c>
      <c r="BM564" s="139" t="s">
        <v>1552</v>
      </c>
    </row>
    <row r="565" spans="2:65" s="1" customFormat="1" ht="23" customHeight="1">
      <c r="B565" s="126"/>
      <c r="C565" s="127" t="s">
        <v>1553</v>
      </c>
      <c r="D565" s="127" t="s">
        <v>147</v>
      </c>
      <c r="E565" s="128" t="s">
        <v>1554</v>
      </c>
      <c r="F565" s="129" t="s">
        <v>1555</v>
      </c>
      <c r="G565" s="130" t="s">
        <v>305</v>
      </c>
      <c r="H565" s="131">
        <v>110</v>
      </c>
      <c r="I565" s="132"/>
      <c r="J565" s="133">
        <f t="shared" si="150"/>
        <v>0</v>
      </c>
      <c r="K565" s="134"/>
      <c r="L565" s="30"/>
      <c r="M565" s="135" t="s">
        <v>1</v>
      </c>
      <c r="N565" s="136" t="s">
        <v>43</v>
      </c>
      <c r="P565" s="137">
        <f t="shared" si="151"/>
        <v>0</v>
      </c>
      <c r="Q565" s="137">
        <v>4.0000000000000003E-5</v>
      </c>
      <c r="R565" s="137">
        <f t="shared" si="152"/>
        <v>4.4000000000000003E-3</v>
      </c>
      <c r="S565" s="137">
        <v>0</v>
      </c>
      <c r="T565" s="138">
        <f t="shared" si="153"/>
        <v>0</v>
      </c>
      <c r="AR565" s="139" t="s">
        <v>214</v>
      </c>
      <c r="AT565" s="139" t="s">
        <v>147</v>
      </c>
      <c r="AU565" s="139" t="s">
        <v>84</v>
      </c>
      <c r="AY565" s="15" t="s">
        <v>145</v>
      </c>
      <c r="BE565" s="140">
        <f t="shared" si="154"/>
        <v>0</v>
      </c>
      <c r="BF565" s="140">
        <f t="shared" si="155"/>
        <v>0</v>
      </c>
      <c r="BG565" s="140">
        <f t="shared" si="156"/>
        <v>0</v>
      </c>
      <c r="BH565" s="140">
        <f t="shared" si="157"/>
        <v>0</v>
      </c>
      <c r="BI565" s="140">
        <f t="shared" si="158"/>
        <v>0</v>
      </c>
      <c r="BJ565" s="15" t="s">
        <v>21</v>
      </c>
      <c r="BK565" s="140">
        <f t="shared" si="159"/>
        <v>0</v>
      </c>
      <c r="BL565" s="15" t="s">
        <v>214</v>
      </c>
      <c r="BM565" s="139" t="s">
        <v>1556</v>
      </c>
    </row>
    <row r="566" spans="2:65" s="11" customFormat="1" ht="22.75" customHeight="1">
      <c r="B566" s="114"/>
      <c r="D566" s="115" t="s">
        <v>77</v>
      </c>
      <c r="E566" s="124" t="s">
        <v>1557</v>
      </c>
      <c r="F566" s="124" t="s">
        <v>1558</v>
      </c>
      <c r="I566" s="117"/>
      <c r="J566" s="125">
        <f>BK566</f>
        <v>0</v>
      </c>
      <c r="L566" s="114"/>
      <c r="M566" s="119"/>
      <c r="P566" s="120">
        <f>SUM(P567:P571)</f>
        <v>0</v>
      </c>
      <c r="R566" s="120">
        <f>SUM(R567:R571)</f>
        <v>0.52721200000000001</v>
      </c>
      <c r="T566" s="121">
        <f>SUM(T567:T571)</f>
        <v>9.3743999999999994E-2</v>
      </c>
      <c r="AR566" s="115" t="s">
        <v>84</v>
      </c>
      <c r="AT566" s="122" t="s">
        <v>77</v>
      </c>
      <c r="AU566" s="122" t="s">
        <v>21</v>
      </c>
      <c r="AY566" s="115" t="s">
        <v>145</v>
      </c>
      <c r="BK566" s="123">
        <f>SUM(BK567:BK571)</f>
        <v>0</v>
      </c>
    </row>
    <row r="567" spans="2:65" s="1" customFormat="1" ht="14" customHeight="1">
      <c r="B567" s="126"/>
      <c r="C567" s="127" t="s">
        <v>1559</v>
      </c>
      <c r="D567" s="127" t="s">
        <v>147</v>
      </c>
      <c r="E567" s="128" t="s">
        <v>1560</v>
      </c>
      <c r="F567" s="129" t="s">
        <v>1561</v>
      </c>
      <c r="G567" s="130" t="s">
        <v>191</v>
      </c>
      <c r="H567" s="131">
        <v>302.39999999999998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1E-3</v>
      </c>
      <c r="R567" s="137">
        <f>Q567*H567</f>
        <v>0.3024</v>
      </c>
      <c r="S567" s="137">
        <v>3.1E-4</v>
      </c>
      <c r="T567" s="138">
        <f>S567*H567</f>
        <v>9.3743999999999994E-2</v>
      </c>
      <c r="AR567" s="139" t="s">
        <v>214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214</v>
      </c>
      <c r="BM567" s="139" t="s">
        <v>1562</v>
      </c>
    </row>
    <row r="568" spans="2:65" s="1" customFormat="1" ht="23" customHeight="1">
      <c r="B568" s="126"/>
      <c r="C568" s="127" t="s">
        <v>1563</v>
      </c>
      <c r="D568" s="127" t="s">
        <v>147</v>
      </c>
      <c r="E568" s="128" t="s">
        <v>1564</v>
      </c>
      <c r="F568" s="129" t="s">
        <v>1565</v>
      </c>
      <c r="G568" s="130" t="s">
        <v>186</v>
      </c>
      <c r="H568" s="131">
        <v>80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2.2499999999999998E-3</v>
      </c>
      <c r="R568" s="137">
        <f>Q568*H568</f>
        <v>0.18</v>
      </c>
      <c r="S568" s="137">
        <v>0</v>
      </c>
      <c r="T568" s="138">
        <f>S568*H568</f>
        <v>0</v>
      </c>
      <c r="AR568" s="139" t="s">
        <v>214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214</v>
      </c>
      <c r="BM568" s="139" t="s">
        <v>1566</v>
      </c>
    </row>
    <row r="569" spans="2:65" s="1" customFormat="1" ht="23" customHeight="1">
      <c r="B569" s="126"/>
      <c r="C569" s="127" t="s">
        <v>1567</v>
      </c>
      <c r="D569" s="127" t="s">
        <v>147</v>
      </c>
      <c r="E569" s="128" t="s">
        <v>1568</v>
      </c>
      <c r="F569" s="129" t="s">
        <v>1569</v>
      </c>
      <c r="G569" s="130" t="s">
        <v>191</v>
      </c>
      <c r="H569" s="131">
        <v>150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1.5E-3</v>
      </c>
      <c r="S569" s="137">
        <v>0</v>
      </c>
      <c r="T569" s="138">
        <f>S569*H569</f>
        <v>0</v>
      </c>
      <c r="AR569" s="139" t="s">
        <v>214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214</v>
      </c>
      <c r="BM569" s="139" t="s">
        <v>1570</v>
      </c>
    </row>
    <row r="570" spans="2:65" s="1" customFormat="1" ht="23" customHeight="1">
      <c r="B570" s="126"/>
      <c r="C570" s="127" t="s">
        <v>1571</v>
      </c>
      <c r="D570" s="127" t="s">
        <v>147</v>
      </c>
      <c r="E570" s="128" t="s">
        <v>1572</v>
      </c>
      <c r="F570" s="129" t="s">
        <v>1573</v>
      </c>
      <c r="G570" s="130" t="s">
        <v>191</v>
      </c>
      <c r="H570" s="131">
        <v>400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1.0000000000000001E-5</v>
      </c>
      <c r="R570" s="137">
        <f>Q570*H570</f>
        <v>4.0000000000000001E-3</v>
      </c>
      <c r="S570" s="137">
        <v>0</v>
      </c>
      <c r="T570" s="138">
        <f>S570*H570</f>
        <v>0</v>
      </c>
      <c r="AR570" s="139" t="s">
        <v>214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214</v>
      </c>
      <c r="BM570" s="139" t="s">
        <v>1574</v>
      </c>
    </row>
    <row r="571" spans="2:65" s="1" customFormat="1" ht="35.75" customHeight="1">
      <c r="B571" s="126"/>
      <c r="C571" s="127" t="s">
        <v>1575</v>
      </c>
      <c r="D571" s="127" t="s">
        <v>147</v>
      </c>
      <c r="E571" s="128" t="s">
        <v>1576</v>
      </c>
      <c r="F571" s="129" t="s">
        <v>1577</v>
      </c>
      <c r="G571" s="130" t="s">
        <v>191</v>
      </c>
      <c r="H571" s="131">
        <v>302.39999999999998</v>
      </c>
      <c r="I571" s="132"/>
      <c r="J571" s="133">
        <f>ROUND(I571*H571,2)</f>
        <v>0</v>
      </c>
      <c r="K571" s="134"/>
      <c r="L571" s="30"/>
      <c r="M571" s="135" t="s">
        <v>1</v>
      </c>
      <c r="N571" s="136" t="s">
        <v>43</v>
      </c>
      <c r="P571" s="137">
        <f>O571*H571</f>
        <v>0</v>
      </c>
      <c r="Q571" s="137">
        <v>1.2999999999999999E-4</v>
      </c>
      <c r="R571" s="137">
        <f>Q571*H571</f>
        <v>3.9311999999999993E-2</v>
      </c>
      <c r="S571" s="137">
        <v>0</v>
      </c>
      <c r="T571" s="138">
        <f>S571*H571</f>
        <v>0</v>
      </c>
      <c r="AR571" s="139" t="s">
        <v>214</v>
      </c>
      <c r="AT571" s="139" t="s">
        <v>147</v>
      </c>
      <c r="AU571" s="139" t="s">
        <v>84</v>
      </c>
      <c r="AY571" s="15" t="s">
        <v>145</v>
      </c>
      <c r="BE571" s="140">
        <f>IF(N571="základní",J571,0)</f>
        <v>0</v>
      </c>
      <c r="BF571" s="140">
        <f>IF(N571="snížená",J571,0)</f>
        <v>0</v>
      </c>
      <c r="BG571" s="140">
        <f>IF(N571="zákl. přenesená",J571,0)</f>
        <v>0</v>
      </c>
      <c r="BH571" s="140">
        <f>IF(N571="sníž. přenesená",J571,0)</f>
        <v>0</v>
      </c>
      <c r="BI571" s="140">
        <f>IF(N571="nulová",J571,0)</f>
        <v>0</v>
      </c>
      <c r="BJ571" s="15" t="s">
        <v>21</v>
      </c>
      <c r="BK571" s="140">
        <f>ROUND(I571*H571,2)</f>
        <v>0</v>
      </c>
      <c r="BL571" s="15" t="s">
        <v>214</v>
      </c>
      <c r="BM571" s="139" t="s">
        <v>1578</v>
      </c>
    </row>
    <row r="572" spans="2:65" s="11" customFormat="1" ht="26" customHeight="1">
      <c r="B572" s="114"/>
      <c r="D572" s="115" t="s">
        <v>77</v>
      </c>
      <c r="E572" s="116" t="s">
        <v>1579</v>
      </c>
      <c r="F572" s="116" t="s">
        <v>1580</v>
      </c>
      <c r="I572" s="117"/>
      <c r="J572" s="118">
        <f>BK572</f>
        <v>0</v>
      </c>
      <c r="L572" s="114"/>
      <c r="M572" s="119"/>
      <c r="P572" s="120">
        <f>SUM(P573:P577)</f>
        <v>0</v>
      </c>
      <c r="R572" s="120">
        <f>SUM(R573:R577)</f>
        <v>0</v>
      </c>
      <c r="T572" s="121">
        <f>SUM(T573:T577)</f>
        <v>0</v>
      </c>
      <c r="AR572" s="115" t="s">
        <v>151</v>
      </c>
      <c r="AT572" s="122" t="s">
        <v>77</v>
      </c>
      <c r="AU572" s="122" t="s">
        <v>78</v>
      </c>
      <c r="AY572" s="115" t="s">
        <v>145</v>
      </c>
      <c r="BK572" s="123">
        <f>SUM(BK573:BK577)</f>
        <v>0</v>
      </c>
    </row>
    <row r="573" spans="2:65" s="1" customFormat="1" ht="14" customHeight="1">
      <c r="B573" s="126"/>
      <c r="C573" s="127" t="s">
        <v>1581</v>
      </c>
      <c r="D573" s="127" t="s">
        <v>147</v>
      </c>
      <c r="E573" s="128" t="s">
        <v>1582</v>
      </c>
      <c r="F573" s="129" t="s">
        <v>1583</v>
      </c>
      <c r="G573" s="130" t="s">
        <v>1584</v>
      </c>
      <c r="H573" s="131">
        <v>16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1585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1585</v>
      </c>
      <c r="BM573" s="139" t="s">
        <v>1586</v>
      </c>
    </row>
    <row r="574" spans="2:65" s="1" customFormat="1" ht="14" customHeight="1">
      <c r="B574" s="126"/>
      <c r="C574" s="127" t="s">
        <v>1587</v>
      </c>
      <c r="D574" s="127" t="s">
        <v>147</v>
      </c>
      <c r="E574" s="128" t="s">
        <v>1588</v>
      </c>
      <c r="F574" s="129" t="s">
        <v>1589</v>
      </c>
      <c r="G574" s="130" t="s">
        <v>1584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1585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1585</v>
      </c>
      <c r="BM574" s="139" t="s">
        <v>1590</v>
      </c>
    </row>
    <row r="575" spans="2:65" s="1" customFormat="1" ht="14" customHeight="1">
      <c r="B575" s="126"/>
      <c r="C575" s="127" t="s">
        <v>1591</v>
      </c>
      <c r="D575" s="127" t="s">
        <v>147</v>
      </c>
      <c r="E575" s="128" t="s">
        <v>1592</v>
      </c>
      <c r="F575" s="129" t="s">
        <v>1593</v>
      </c>
      <c r="G575" s="130" t="s">
        <v>1584</v>
      </c>
      <c r="H575" s="131">
        <v>8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1585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1585</v>
      </c>
      <c r="BM575" s="139" t="s">
        <v>1594</v>
      </c>
    </row>
    <row r="576" spans="2:65" s="1" customFormat="1" ht="14" customHeight="1">
      <c r="B576" s="126"/>
      <c r="C576" s="127" t="s">
        <v>1595</v>
      </c>
      <c r="D576" s="127" t="s">
        <v>147</v>
      </c>
      <c r="E576" s="128" t="s">
        <v>1596</v>
      </c>
      <c r="F576" s="129" t="s">
        <v>1597</v>
      </c>
      <c r="G576" s="130" t="s">
        <v>1584</v>
      </c>
      <c r="H576" s="131">
        <v>12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1585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1585</v>
      </c>
      <c r="BM576" s="139" t="s">
        <v>1598</v>
      </c>
    </row>
    <row r="577" spans="2:65" s="1" customFormat="1" ht="14" customHeight="1">
      <c r="B577" s="126"/>
      <c r="C577" s="127" t="s">
        <v>1599</v>
      </c>
      <c r="D577" s="127" t="s">
        <v>147</v>
      </c>
      <c r="E577" s="128" t="s">
        <v>1600</v>
      </c>
      <c r="F577" s="129" t="s">
        <v>1601</v>
      </c>
      <c r="G577" s="130" t="s">
        <v>1584</v>
      </c>
      <c r="H577" s="131">
        <v>40</v>
      </c>
      <c r="I577" s="132"/>
      <c r="J577" s="133">
        <f>ROUND(I577*H577,2)</f>
        <v>0</v>
      </c>
      <c r="K577" s="134"/>
      <c r="L577" s="30"/>
      <c r="M577" s="135" t="s">
        <v>1</v>
      </c>
      <c r="N577" s="136" t="s">
        <v>43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8">
        <f>S577*H577</f>
        <v>0</v>
      </c>
      <c r="AR577" s="139" t="s">
        <v>1585</v>
      </c>
      <c r="AT577" s="139" t="s">
        <v>147</v>
      </c>
      <c r="AU577" s="139" t="s">
        <v>21</v>
      </c>
      <c r="AY577" s="15" t="s">
        <v>145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5" t="s">
        <v>21</v>
      </c>
      <c r="BK577" s="140">
        <f>ROUND(I577*H577,2)</f>
        <v>0</v>
      </c>
      <c r="BL577" s="15" t="s">
        <v>1585</v>
      </c>
      <c r="BM577" s="139" t="s">
        <v>1602</v>
      </c>
    </row>
    <row r="578" spans="2:65" s="11" customFormat="1" ht="26" customHeight="1">
      <c r="B578" s="114"/>
      <c r="D578" s="115" t="s">
        <v>77</v>
      </c>
      <c r="E578" s="116" t="s">
        <v>1603</v>
      </c>
      <c r="F578" s="116" t="s">
        <v>1604</v>
      </c>
      <c r="I578" s="117"/>
      <c r="J578" s="118">
        <f>BK578</f>
        <v>0</v>
      </c>
      <c r="L578" s="114"/>
      <c r="M578" s="119"/>
      <c r="P578" s="120">
        <f>P579+P581+P583+P587</f>
        <v>0</v>
      </c>
      <c r="R578" s="120">
        <f>R579+R581+R583+R587</f>
        <v>0</v>
      </c>
      <c r="T578" s="121">
        <f>T579+T581+T583+T587</f>
        <v>0</v>
      </c>
      <c r="AR578" s="115" t="s">
        <v>162</v>
      </c>
      <c r="AT578" s="122" t="s">
        <v>77</v>
      </c>
      <c r="AU578" s="122" t="s">
        <v>78</v>
      </c>
      <c r="AY578" s="115" t="s">
        <v>145</v>
      </c>
      <c r="BK578" s="123">
        <f>BK579+BK581+BK583+BK587</f>
        <v>0</v>
      </c>
    </row>
    <row r="579" spans="2:65" s="11" customFormat="1" ht="22.75" customHeight="1">
      <c r="B579" s="114"/>
      <c r="D579" s="115" t="s">
        <v>77</v>
      </c>
      <c r="E579" s="124" t="s">
        <v>1605</v>
      </c>
      <c r="F579" s="124" t="s">
        <v>1606</v>
      </c>
      <c r="I579" s="117"/>
      <c r="J579" s="125">
        <f>BK579</f>
        <v>0</v>
      </c>
      <c r="L579" s="114"/>
      <c r="M579" s="119"/>
      <c r="P579" s="120">
        <f>P580</f>
        <v>0</v>
      </c>
      <c r="R579" s="120">
        <f>R580</f>
        <v>0</v>
      </c>
      <c r="T579" s="121">
        <f>T580</f>
        <v>0</v>
      </c>
      <c r="AR579" s="115" t="s">
        <v>162</v>
      </c>
      <c r="AT579" s="122" t="s">
        <v>77</v>
      </c>
      <c r="AU579" s="122" t="s">
        <v>21</v>
      </c>
      <c r="AY579" s="115" t="s">
        <v>145</v>
      </c>
      <c r="BK579" s="123">
        <f>BK580</f>
        <v>0</v>
      </c>
    </row>
    <row r="580" spans="2:65" s="1" customFormat="1" ht="14" customHeight="1">
      <c r="B580" s="126"/>
      <c r="C580" s="127" t="s">
        <v>1607</v>
      </c>
      <c r="D580" s="127" t="s">
        <v>147</v>
      </c>
      <c r="E580" s="128" t="s">
        <v>1608</v>
      </c>
      <c r="F580" s="129" t="s">
        <v>1609</v>
      </c>
      <c r="G580" s="130" t="s">
        <v>186</v>
      </c>
      <c r="H580" s="131">
        <v>1</v>
      </c>
      <c r="I580" s="132"/>
      <c r="J580" s="133">
        <f>ROUND(I580*H580,2)</f>
        <v>0</v>
      </c>
      <c r="K580" s="134"/>
      <c r="L580" s="30"/>
      <c r="M580" s="135" t="s">
        <v>1</v>
      </c>
      <c r="N580" s="136" t="s">
        <v>43</v>
      </c>
      <c r="P580" s="137">
        <f>O580*H580</f>
        <v>0</v>
      </c>
      <c r="Q580" s="137">
        <v>0</v>
      </c>
      <c r="R580" s="137">
        <f>Q580*H580</f>
        <v>0</v>
      </c>
      <c r="S580" s="137">
        <v>0</v>
      </c>
      <c r="T580" s="138">
        <f>S580*H580</f>
        <v>0</v>
      </c>
      <c r="AR580" s="139" t="s">
        <v>1610</v>
      </c>
      <c r="AT580" s="139" t="s">
        <v>147</v>
      </c>
      <c r="AU580" s="139" t="s">
        <v>84</v>
      </c>
      <c r="AY580" s="15" t="s">
        <v>145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5" t="s">
        <v>21</v>
      </c>
      <c r="BK580" s="140">
        <f>ROUND(I580*H580,2)</f>
        <v>0</v>
      </c>
      <c r="BL580" s="15" t="s">
        <v>1610</v>
      </c>
      <c r="BM580" s="139" t="s">
        <v>1611</v>
      </c>
    </row>
    <row r="581" spans="2:65" s="11" customFormat="1" ht="22.75" customHeight="1">
      <c r="B581" s="114"/>
      <c r="D581" s="115" t="s">
        <v>77</v>
      </c>
      <c r="E581" s="124" t="s">
        <v>1612</v>
      </c>
      <c r="F581" s="124" t="s">
        <v>1613</v>
      </c>
      <c r="I581" s="117"/>
      <c r="J581" s="125">
        <f>BK581</f>
        <v>0</v>
      </c>
      <c r="L581" s="114"/>
      <c r="M581" s="119"/>
      <c r="P581" s="120">
        <f>P582</f>
        <v>0</v>
      </c>
      <c r="R581" s="120">
        <f>R582</f>
        <v>0</v>
      </c>
      <c r="T581" s="121">
        <f>T582</f>
        <v>0</v>
      </c>
      <c r="AR581" s="115" t="s">
        <v>162</v>
      </c>
      <c r="AT581" s="122" t="s">
        <v>77</v>
      </c>
      <c r="AU581" s="122" t="s">
        <v>21</v>
      </c>
      <c r="AY581" s="115" t="s">
        <v>145</v>
      </c>
      <c r="BK581" s="123">
        <f>BK582</f>
        <v>0</v>
      </c>
    </row>
    <row r="582" spans="2:65" s="1" customFormat="1" ht="23" customHeight="1">
      <c r="B582" s="126"/>
      <c r="C582" s="127" t="s">
        <v>1614</v>
      </c>
      <c r="D582" s="127" t="s">
        <v>147</v>
      </c>
      <c r="E582" s="128" t="s">
        <v>1615</v>
      </c>
      <c r="F582" s="129" t="s">
        <v>1616</v>
      </c>
      <c r="G582" s="130" t="s">
        <v>186</v>
      </c>
      <c r="H582" s="131">
        <v>1</v>
      </c>
      <c r="I582" s="132"/>
      <c r="J582" s="133">
        <f>ROUND(I582*H582,2)</f>
        <v>0</v>
      </c>
      <c r="K582" s="134"/>
      <c r="L582" s="30"/>
      <c r="M582" s="135" t="s">
        <v>1</v>
      </c>
      <c r="N582" s="136" t="s">
        <v>43</v>
      </c>
      <c r="P582" s="137">
        <f>O582*H582</f>
        <v>0</v>
      </c>
      <c r="Q582" s="137">
        <v>0</v>
      </c>
      <c r="R582" s="137">
        <f>Q582*H582</f>
        <v>0</v>
      </c>
      <c r="S582" s="137">
        <v>0</v>
      </c>
      <c r="T582" s="138">
        <f>S582*H582</f>
        <v>0</v>
      </c>
      <c r="AR582" s="139" t="s">
        <v>1610</v>
      </c>
      <c r="AT582" s="139" t="s">
        <v>147</v>
      </c>
      <c r="AU582" s="139" t="s">
        <v>84</v>
      </c>
      <c r="AY582" s="15" t="s">
        <v>145</v>
      </c>
      <c r="BE582" s="140">
        <f>IF(N582="základní",J582,0)</f>
        <v>0</v>
      </c>
      <c r="BF582" s="140">
        <f>IF(N582="snížená",J582,0)</f>
        <v>0</v>
      </c>
      <c r="BG582" s="140">
        <f>IF(N582="zákl. přenesená",J582,0)</f>
        <v>0</v>
      </c>
      <c r="BH582" s="140">
        <f>IF(N582="sníž. přenesená",J582,0)</f>
        <v>0</v>
      </c>
      <c r="BI582" s="140">
        <f>IF(N582="nulová",J582,0)</f>
        <v>0</v>
      </c>
      <c r="BJ582" s="15" t="s">
        <v>21</v>
      </c>
      <c r="BK582" s="140">
        <f>ROUND(I582*H582,2)</f>
        <v>0</v>
      </c>
      <c r="BL582" s="15" t="s">
        <v>1610</v>
      </c>
      <c r="BM582" s="139" t="s">
        <v>1617</v>
      </c>
    </row>
    <row r="583" spans="2:65" s="11" customFormat="1" ht="22.75" customHeight="1">
      <c r="B583" s="114"/>
      <c r="D583" s="115" t="s">
        <v>77</v>
      </c>
      <c r="E583" s="124" t="s">
        <v>1618</v>
      </c>
      <c r="F583" s="124" t="s">
        <v>1619</v>
      </c>
      <c r="I583" s="117"/>
      <c r="J583" s="125">
        <f>BK583</f>
        <v>0</v>
      </c>
      <c r="L583" s="114"/>
      <c r="M583" s="119"/>
      <c r="P583" s="120">
        <f>SUM(P584:P586)</f>
        <v>0</v>
      </c>
      <c r="R583" s="120">
        <f>SUM(R584:R586)</f>
        <v>0</v>
      </c>
      <c r="T583" s="121">
        <f>SUM(T584:T586)</f>
        <v>0</v>
      </c>
      <c r="AR583" s="115" t="s">
        <v>162</v>
      </c>
      <c r="AT583" s="122" t="s">
        <v>77</v>
      </c>
      <c r="AU583" s="122" t="s">
        <v>21</v>
      </c>
      <c r="AY583" s="115" t="s">
        <v>145</v>
      </c>
      <c r="BK583" s="123">
        <f>SUM(BK584:BK586)</f>
        <v>0</v>
      </c>
    </row>
    <row r="584" spans="2:65" s="1" customFormat="1" ht="23" customHeight="1">
      <c r="B584" s="126"/>
      <c r="C584" s="127" t="s">
        <v>1620</v>
      </c>
      <c r="D584" s="127" t="s">
        <v>147</v>
      </c>
      <c r="E584" s="128" t="s">
        <v>1621</v>
      </c>
      <c r="F584" s="129" t="s">
        <v>1622</v>
      </c>
      <c r="G584" s="130" t="s">
        <v>186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1610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1610</v>
      </c>
      <c r="BM584" s="139" t="s">
        <v>1623</v>
      </c>
    </row>
    <row r="585" spans="2:65" s="1" customFormat="1" ht="23" customHeight="1">
      <c r="B585" s="126"/>
      <c r="C585" s="127" t="s">
        <v>1624</v>
      </c>
      <c r="D585" s="127" t="s">
        <v>147</v>
      </c>
      <c r="E585" s="128" t="s">
        <v>1625</v>
      </c>
      <c r="F585" s="129" t="s">
        <v>1626</v>
      </c>
      <c r="G585" s="130" t="s">
        <v>186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1610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1610</v>
      </c>
      <c r="BM585" s="139" t="s">
        <v>1627</v>
      </c>
    </row>
    <row r="586" spans="2:65" s="1" customFormat="1" ht="23" customHeight="1">
      <c r="B586" s="126"/>
      <c r="C586" s="127" t="s">
        <v>1628</v>
      </c>
      <c r="D586" s="127" t="s">
        <v>147</v>
      </c>
      <c r="E586" s="128" t="s">
        <v>1629</v>
      </c>
      <c r="F586" s="129" t="s">
        <v>1630</v>
      </c>
      <c r="G586" s="130" t="s">
        <v>186</v>
      </c>
      <c r="H586" s="131">
        <v>1</v>
      </c>
      <c r="I586" s="132">
        <v>0</v>
      </c>
      <c r="J586" s="133">
        <f>ROUND(I586*H586,2)</f>
        <v>0</v>
      </c>
      <c r="K586" s="134"/>
      <c r="L586" s="30"/>
      <c r="M586" s="135" t="s">
        <v>1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1610</v>
      </c>
      <c r="AT586" s="139" t="s">
        <v>147</v>
      </c>
      <c r="AU586" s="139" t="s">
        <v>84</v>
      </c>
      <c r="AY586" s="15" t="s">
        <v>145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5" t="s">
        <v>21</v>
      </c>
      <c r="BK586" s="140">
        <f>ROUND(I586*H586,2)</f>
        <v>0</v>
      </c>
      <c r="BL586" s="15" t="s">
        <v>1610</v>
      </c>
      <c r="BM586" s="139" t="s">
        <v>1631</v>
      </c>
    </row>
    <row r="587" spans="2:65" s="11" customFormat="1" ht="22.75" customHeight="1">
      <c r="B587" s="114"/>
      <c r="D587" s="115" t="s">
        <v>77</v>
      </c>
      <c r="E587" s="124" t="s">
        <v>1632</v>
      </c>
      <c r="F587" s="124" t="s">
        <v>1633</v>
      </c>
      <c r="I587" s="117"/>
      <c r="J587" s="125">
        <f>BK587</f>
        <v>0</v>
      </c>
      <c r="L587" s="114"/>
      <c r="M587" s="119"/>
      <c r="P587" s="120">
        <f>P588</f>
        <v>0</v>
      </c>
      <c r="R587" s="120">
        <f>R588</f>
        <v>0</v>
      </c>
      <c r="T587" s="121">
        <f>T588</f>
        <v>0</v>
      </c>
      <c r="AR587" s="115" t="s">
        <v>162</v>
      </c>
      <c r="AT587" s="122" t="s">
        <v>77</v>
      </c>
      <c r="AU587" s="122" t="s">
        <v>21</v>
      </c>
      <c r="AY587" s="115" t="s">
        <v>145</v>
      </c>
      <c r="BK587" s="123">
        <f>BK588</f>
        <v>0</v>
      </c>
    </row>
    <row r="588" spans="2:65" s="1" customFormat="1" ht="23" customHeight="1">
      <c r="B588" s="126"/>
      <c r="C588" s="127" t="s">
        <v>1634</v>
      </c>
      <c r="D588" s="127" t="s">
        <v>147</v>
      </c>
      <c r="E588" s="128" t="s">
        <v>1635</v>
      </c>
      <c r="F588" s="129" t="s">
        <v>1636</v>
      </c>
      <c r="G588" s="130" t="s">
        <v>186</v>
      </c>
      <c r="H588" s="131">
        <v>1</v>
      </c>
      <c r="I588" s="132">
        <v>0</v>
      </c>
      <c r="J588" s="133">
        <f>ROUND(I588*H588,2)</f>
        <v>0</v>
      </c>
      <c r="K588" s="134"/>
      <c r="L588" s="30"/>
      <c r="M588" s="167" t="s">
        <v>1</v>
      </c>
      <c r="N588" s="168" t="s">
        <v>43</v>
      </c>
      <c r="O588" s="169"/>
      <c r="P588" s="170">
        <f>O588*H588</f>
        <v>0</v>
      </c>
      <c r="Q588" s="170">
        <v>0</v>
      </c>
      <c r="R588" s="170">
        <f>Q588*H588</f>
        <v>0</v>
      </c>
      <c r="S588" s="170">
        <v>0</v>
      </c>
      <c r="T588" s="171">
        <f>S588*H588</f>
        <v>0</v>
      </c>
      <c r="AR588" s="139" t="s">
        <v>1610</v>
      </c>
      <c r="AT588" s="139" t="s">
        <v>147</v>
      </c>
      <c r="AU588" s="139" t="s">
        <v>84</v>
      </c>
      <c r="AY588" s="15" t="s">
        <v>145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5" t="s">
        <v>21</v>
      </c>
      <c r="BK588" s="140">
        <f>ROUND(I588*H588,2)</f>
        <v>0</v>
      </c>
      <c r="BL588" s="15" t="s">
        <v>1610</v>
      </c>
      <c r="BM588" s="139" t="s">
        <v>1637</v>
      </c>
    </row>
    <row r="589" spans="2:65" s="1" customFormat="1" ht="7" customHeight="1">
      <c r="B589" s="43"/>
      <c r="C589" s="44"/>
      <c r="D589" s="44"/>
      <c r="E589" s="44"/>
      <c r="F589" s="44"/>
      <c r="G589" s="44"/>
      <c r="H589" s="44"/>
      <c r="I589" s="44"/>
      <c r="J589" s="44"/>
      <c r="K589" s="44"/>
      <c r="L589" s="30"/>
    </row>
  </sheetData>
  <autoFilter ref="C150:K588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z025042024 - Mánesova 145...</vt:lpstr>
      <vt:lpstr>'Rekapitulace stavby'!Názvy_tisku</vt:lpstr>
      <vt:lpstr>'z025042024 - Mánesova 145...'!Názvy_tisku</vt:lpstr>
      <vt:lpstr>'Rekapitulace stavby'!Oblast_tisku</vt:lpstr>
      <vt:lpstr>'z025042024 - Mánesova 145...'!Oblast_tisku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2024-04-11T13:24:57Z</dcterms:created>
  <dcterms:modified xsi:type="dcterms:W3CDTF">2024-04-22T12:07:17Z</dcterms:modified>
</cp:coreProperties>
</file>